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088" yWindow="768" windowWidth="14688" windowHeight="9900" tabRatio="661"/>
  </bookViews>
  <sheets>
    <sheet name="6.1" sheetId="1" r:id="rId1"/>
    <sheet name="6.4" sheetId="12" r:id="rId2"/>
    <sheet name="6.5" sheetId="16" r:id="rId3"/>
    <sheet name="6.8" sheetId="2" r:id="rId4"/>
    <sheet name="6.9" sheetId="19" r:id="rId5"/>
    <sheet name="6.10" sheetId="23" r:id="rId6"/>
    <sheet name="6.11" sheetId="22" r:id="rId7"/>
    <sheet name="6.12" sheetId="26" r:id="rId8"/>
    <sheet name="6.14" sheetId="29" r:id="rId9"/>
    <sheet name="6.15" sheetId="11" r:id="rId10"/>
  </sheets>
  <externalReferences>
    <externalReference r:id="rId11"/>
  </externalReferences>
  <definedNames>
    <definedName name="advertising">'[1]Base Case'!$D$18:$G$18</definedName>
    <definedName name="annualprofit">'[1]Base Case'!$C$21</definedName>
    <definedName name="budget">'[1]Base Case'!$C$15</definedName>
    <definedName name="cogs">'[1]Base Case'!$D$29:$G$29</definedName>
    <definedName name="cost">'[1]Base Case'!$C$8</definedName>
    <definedName name="fixedcost">'[1]Base Case'!$D$35:$G$35</definedName>
    <definedName name="grossmargin">'[1]Base Case'!$D$30:$G$30</definedName>
    <definedName name="ohd">'[1]Base Case'!$C$10</definedName>
    <definedName name="overhead">'[1]Base Case'!$D$34:$G$34</definedName>
    <definedName name="param1">'[1]Base Case'!$C$12</definedName>
    <definedName name="param2">'[1]Base Case'!$C$13</definedName>
    <definedName name="price">'[1]Base Case'!$C$7</definedName>
    <definedName name="_xlnm.Print_Area" localSheetId="0">'6.1'!$A$2:$I$38</definedName>
    <definedName name="_xlnm.Print_Area" localSheetId="8">'6.14'!$A$2:$I$38</definedName>
    <definedName name="_xlnm.Print_Area" localSheetId="9">'6.15'!$A$2:$I$38</definedName>
    <definedName name="revenue">'[1]Base Case'!$D$28:$G$28</definedName>
    <definedName name="sales">'[1]Base Case'!$D$27:$G$27</definedName>
    <definedName name="salesexp">'[1]Base Case'!$D$14:$G$14</definedName>
    <definedName name="seasfactor">'[1]Base Case'!$D$9:$G$9</definedName>
    <definedName name="seasparam">'[1]Base Case'!$D$9:$G$9</definedName>
    <definedName name="solver_adj" localSheetId="9" hidden="1">'6.15'!$D$18:$G$18</definedName>
    <definedName name="solver_cvg" localSheetId="9" hidden="1">0.0001</definedName>
    <definedName name="solver_drv" localSheetId="9" hidden="1">1</definedName>
    <definedName name="solver_dua" localSheetId="9" hidden="1">1</definedName>
    <definedName name="solver_eng" localSheetId="9" hidden="1">1</definedName>
    <definedName name="solver_est" localSheetId="9" hidden="1">1</definedName>
    <definedName name="solver_ibd" localSheetId="9" hidden="1">2</definedName>
    <definedName name="solver_itr" localSheetId="9" hidden="1">1000</definedName>
    <definedName name="solver_lhs1" localSheetId="9" hidden="1">'6.15'!$H$18</definedName>
    <definedName name="solver_lin" localSheetId="9" hidden="1">2</definedName>
    <definedName name="solver_lva" localSheetId="9" hidden="1">2</definedName>
    <definedName name="solver_mip" localSheetId="9" hidden="1">1000</definedName>
    <definedName name="solver_msl" localSheetId="9" hidden="1">2</definedName>
    <definedName name="solver_neg" localSheetId="9" hidden="1">2</definedName>
    <definedName name="solver_nod" localSheetId="9" hidden="1">1000</definedName>
    <definedName name="solver_num" localSheetId="9" hidden="1">1</definedName>
    <definedName name="solver_nwt" localSheetId="9" hidden="1">1</definedName>
    <definedName name="solver_ofx" localSheetId="9" hidden="1">2</definedName>
    <definedName name="solver_opt" localSheetId="9" hidden="1">'6.15'!$C$21</definedName>
    <definedName name="solver_pre" localSheetId="9" hidden="1">0.000001</definedName>
    <definedName name="solver_pro" localSheetId="9" hidden="1">2</definedName>
    <definedName name="solver_rbv" localSheetId="9" hidden="1">1</definedName>
    <definedName name="solver_rel1" localSheetId="9" hidden="1">1</definedName>
    <definedName name="solver_reo" localSheetId="9" hidden="1">2</definedName>
    <definedName name="solver_rep" localSheetId="9" hidden="1">2</definedName>
    <definedName name="solver_rhs1" localSheetId="9" hidden="1">'6.15'!$C$15</definedName>
    <definedName name="solver_rlx" localSheetId="9" hidden="1">2</definedName>
    <definedName name="solver_scl" localSheetId="9" hidden="1">2</definedName>
    <definedName name="solver_sho" localSheetId="9" hidden="1">2</definedName>
    <definedName name="solver_ssz" localSheetId="9" hidden="1">0</definedName>
    <definedName name="solver_tim" localSheetId="9" hidden="1">100</definedName>
    <definedName name="solver_tms" localSheetId="9" hidden="1">2</definedName>
    <definedName name="solver_tol" localSheetId="9" hidden="1">0.05</definedName>
    <definedName name="solver_typ" localSheetId="0" hidden="1">2</definedName>
    <definedName name="solver_typ" localSheetId="8" hidden="1">2</definedName>
    <definedName name="solver_typ" localSheetId="9" hidden="1">1</definedName>
    <definedName name="solver_typ" localSheetId="2" hidden="1">2</definedName>
    <definedName name="solver_val" localSheetId="9" hidden="1">0</definedName>
    <definedName name="solver_ver" localSheetId="0" hidden="1">9</definedName>
    <definedName name="solver_ver" localSheetId="8" hidden="1">9</definedName>
    <definedName name="solver_ver" localSheetId="9" hidden="1">2</definedName>
    <definedName name="solver_ver" localSheetId="2" hidden="1">9</definedName>
    <definedName name="solveri_ISpPars_C7" localSheetId="0" hidden="1">"RiskSolver.UI.Charts.InputDlgPars:-1000001;1;1;29;21;41;54;0;90;80;0;0;0;0;"</definedName>
    <definedName name="solveri_ISpPars_C7" localSheetId="8" hidden="1">"RiskSolver.UI.Charts.InputDlgPars:-1000001;1;1;29;21;41;54;0;90;80;0;0;0;0;"</definedName>
    <definedName name="solveri_ISpPars_C8" localSheetId="0" hidden="1">"RiskSolver.UI.Charts.InputDlgPars:-1000001;1;1;29;21;41;54;0;90;80;0;0;0;0;"</definedName>
    <definedName name="solveri_ISpPars_C8" localSheetId="8" hidden="1">"RiskSolver.UI.Charts.InputDlgPars:-1000001;1;1;29;21;41;54;0;90;80;0;0;0;0;"</definedName>
    <definedName name="solvero_CRMax_C21" localSheetId="0" hidden="1">"System.Double:0"</definedName>
    <definedName name="solvero_CRMax_C21" localSheetId="8" hidden="1">"System.Double:0"</definedName>
    <definedName name="solvero_CRMin_C21" localSheetId="0" hidden="1">"System.Double:-Infinity"</definedName>
    <definedName name="solvero_CRMin_C21" localSheetId="8" hidden="1">"System.Double:-Infinity"</definedName>
    <definedName name="solvero_ISpMarker1_C21" localSheetId="0" hidden="1">"RiskSolver.UI.Charts.Marker:100;3;42110.051;1;1;0;0;0;Marker 1;Mean"</definedName>
    <definedName name="solvero_ISpMarker1_C21" localSheetId="8" hidden="1">"RiskSolver.UI.Charts.Marker:100;3;42110.051;1;1;0;0;0;Marker 1;Mean"</definedName>
    <definedName name="solvero_ISpMarkers_C21" localSheetId="0" hidden="1">"RiskSolver.UI.Charts.Markers:1"</definedName>
    <definedName name="solvero_ISpMarkers_C21" localSheetId="8" hidden="1">"RiskSolver.UI.Charts.Markers:1"</definedName>
    <definedName name="solvero_OSpPars_C21" localSheetId="0" hidden="1">"RiskSolver.UI.Charts.OutDlgPars:-1000001;14;20;56;52;0;1;90;80;0;0;0;0;"</definedName>
    <definedName name="solvero_OSpPars_C21" localSheetId="8" hidden="1">"RiskSolver.UI.Charts.OutDlgPars:-1000001;14;20;56;52;0;1;90;80;0;0;0;0;"</definedName>
    <definedName name="totrevenue">'[1]Base Case'!$H$28</definedName>
  </definedNames>
  <calcPr calcId="125725"/>
</workbook>
</file>

<file path=xl/calcChain.xml><?xml version="1.0" encoding="utf-8"?>
<calcChain xmlns="http://schemas.openxmlformats.org/spreadsheetml/2006/main">
  <c r="G33" i="29"/>
  <c r="F33"/>
  <c r="E33"/>
  <c r="D33"/>
  <c r="H33" s="1"/>
  <c r="G32"/>
  <c r="F32"/>
  <c r="E32"/>
  <c r="D32"/>
  <c r="H32" s="1"/>
  <c r="G25"/>
  <c r="G27" s="1"/>
  <c r="G28" s="1"/>
  <c r="F25"/>
  <c r="F27" s="1"/>
  <c r="F28" s="1"/>
  <c r="E25"/>
  <c r="E27" s="1"/>
  <c r="E28" s="1"/>
  <c r="D25"/>
  <c r="D27" s="1"/>
  <c r="H18"/>
  <c r="H27" l="1"/>
  <c r="D28"/>
  <c r="E34"/>
  <c r="G34"/>
  <c r="E35"/>
  <c r="G35"/>
  <c r="F34"/>
  <c r="F35"/>
  <c r="E33" i="1"/>
  <c r="F33" i="16"/>
  <c r="D33"/>
  <c r="F32"/>
  <c r="E32"/>
  <c r="D32"/>
  <c r="H18" i="11"/>
  <c r="D33"/>
  <c r="E33"/>
  <c r="F33"/>
  <c r="G33"/>
  <c r="D25"/>
  <c r="D27"/>
  <c r="E25"/>
  <c r="E27"/>
  <c r="F25"/>
  <c r="F27"/>
  <c r="G25"/>
  <c r="G27"/>
  <c r="D32"/>
  <c r="E32"/>
  <c r="F32"/>
  <c r="G32"/>
  <c r="H33"/>
  <c r="D32" i="1"/>
  <c r="F33"/>
  <c r="G33"/>
  <c r="G29" i="11"/>
  <c r="G28"/>
  <c r="E29"/>
  <c r="E28"/>
  <c r="F29"/>
  <c r="F28"/>
  <c r="D29"/>
  <c r="H29"/>
  <c r="H27"/>
  <c r="D28"/>
  <c r="H32"/>
  <c r="D30"/>
  <c r="D34"/>
  <c r="H28"/>
  <c r="F30"/>
  <c r="F34"/>
  <c r="F35"/>
  <c r="E30"/>
  <c r="E34"/>
  <c r="E35"/>
  <c r="G30"/>
  <c r="G34"/>
  <c r="G35"/>
  <c r="H34"/>
  <c r="D35"/>
  <c r="H35"/>
  <c r="G37"/>
  <c r="G38"/>
  <c r="E37"/>
  <c r="E38"/>
  <c r="F37"/>
  <c r="F38"/>
  <c r="D37"/>
  <c r="H30"/>
  <c r="H37"/>
  <c r="D38"/>
  <c r="H38"/>
  <c r="C21"/>
  <c r="H18" i="16"/>
  <c r="E33"/>
  <c r="G32"/>
  <c r="H32"/>
  <c r="C8"/>
  <c r="C7"/>
  <c r="E25"/>
  <c r="E27"/>
  <c r="D25"/>
  <c r="D27"/>
  <c r="F25"/>
  <c r="F27"/>
  <c r="G33"/>
  <c r="G25"/>
  <c r="G27"/>
  <c r="H27"/>
  <c r="G28"/>
  <c r="D28"/>
  <c r="F28"/>
  <c r="E28"/>
  <c r="G29"/>
  <c r="F29"/>
  <c r="D29"/>
  <c r="E29"/>
  <c r="H33"/>
  <c r="H29"/>
  <c r="F30"/>
  <c r="F34"/>
  <c r="F35"/>
  <c r="F37"/>
  <c r="F38"/>
  <c r="G30"/>
  <c r="G34"/>
  <c r="G35"/>
  <c r="G37"/>
  <c r="G38"/>
  <c r="E30"/>
  <c r="E34"/>
  <c r="E35"/>
  <c r="E37"/>
  <c r="E38"/>
  <c r="H28"/>
  <c r="D30"/>
  <c r="H30"/>
  <c r="D34"/>
  <c r="H34"/>
  <c r="D35"/>
  <c r="D37"/>
  <c r="H35"/>
  <c r="H37"/>
  <c r="D38"/>
  <c r="C21"/>
  <c r="H38"/>
  <c r="F29" i="29" l="1"/>
  <c r="F30" s="1"/>
  <c r="F37" s="1"/>
  <c r="F38" s="1"/>
  <c r="D29"/>
  <c r="G29"/>
  <c r="G30" s="1"/>
  <c r="G37" s="1"/>
  <c r="G38" s="1"/>
  <c r="E29"/>
  <c r="E30" s="1"/>
  <c r="E37" s="1"/>
  <c r="E38" s="1"/>
  <c r="D34"/>
  <c r="D30"/>
  <c r="H28"/>
  <c r="F32" i="1"/>
  <c r="E25"/>
  <c r="E27" s="1"/>
  <c r="F25"/>
  <c r="F27" s="1"/>
  <c r="D25"/>
  <c r="G32"/>
  <c r="G25"/>
  <c r="G27" s="1"/>
  <c r="E32"/>
  <c r="H32" s="1"/>
  <c r="H34" i="29" l="1"/>
  <c r="D35"/>
  <c r="H35" s="1"/>
  <c r="H30"/>
  <c r="H29"/>
  <c r="F28" i="1"/>
  <c r="F29"/>
  <c r="G29"/>
  <c r="G28"/>
  <c r="E29"/>
  <c r="E30" s="1"/>
  <c r="E37" s="1"/>
  <c r="E38" s="1"/>
  <c r="E28"/>
  <c r="E34" s="1"/>
  <c r="E35" s="1"/>
  <c r="F34"/>
  <c r="F35" s="1"/>
  <c r="D33"/>
  <c r="H18"/>
  <c r="D27"/>
  <c r="D37" i="29" l="1"/>
  <c r="F30" i="1"/>
  <c r="F37" s="1"/>
  <c r="F38" s="1"/>
  <c r="G30"/>
  <c r="G37" s="1"/>
  <c r="G38" s="1"/>
  <c r="G34"/>
  <c r="G35" s="1"/>
  <c r="H27"/>
  <c r="D28"/>
  <c r="D29"/>
  <c r="H29" s="1"/>
  <c r="H33"/>
  <c r="H37" i="29" l="1"/>
  <c r="D38"/>
  <c r="D34" i="1"/>
  <c r="D30"/>
  <c r="H28"/>
  <c r="H38" i="29" l="1"/>
  <c r="C21"/>
  <c r="H34" i="1"/>
  <c r="D35"/>
  <c r="H35" s="1"/>
  <c r="H30"/>
  <c r="D37"/>
  <c r="D38" l="1"/>
  <c r="H37"/>
  <c r="H38" l="1"/>
  <c r="C21"/>
</calcChain>
</file>

<file path=xl/comments1.xml><?xml version="1.0" encoding="utf-8"?>
<comments xmlns="http://schemas.openxmlformats.org/spreadsheetml/2006/main">
  <authors>
    <author>ken.baker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Base case value of profit recorded as a fixed number.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Steve.Powell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Choose scenario inputs by inserting a number representing the column of the scenario.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Use Choose function to select parameters from L7:N7 as specificed by the scenario number in C6.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ken.baker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If the cost is set to $29.36 . . .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 . . . then the profit  equals the target figure of $0.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<sst xmlns="http://schemas.openxmlformats.org/spreadsheetml/2006/main" count="254" uniqueCount="69">
  <si>
    <t>Advertising Budget Model</t>
  </si>
  <si>
    <t>SGP/KRB</t>
  </si>
  <si>
    <t>PARAMETERS</t>
  </si>
  <si>
    <t>Q1</t>
  </si>
  <si>
    <t>Q2</t>
  </si>
  <si>
    <t>Q3</t>
  </si>
  <si>
    <t>Q4</t>
  </si>
  <si>
    <t>Price</t>
  </si>
  <si>
    <t>Cost</t>
  </si>
  <si>
    <t>Seasonal</t>
  </si>
  <si>
    <t>Sales Parameters</t>
  </si>
  <si>
    <t>Ad Budget</t>
  </si>
  <si>
    <t>Total</t>
  </si>
  <si>
    <t>Ad Expenditures</t>
  </si>
  <si>
    <t xml:space="preserve"> </t>
  </si>
  <si>
    <t>OUTPUTS</t>
  </si>
  <si>
    <t>Profit</t>
  </si>
  <si>
    <t>Quarter</t>
  </si>
  <si>
    <t>Units Sold</t>
  </si>
  <si>
    <t>Revenue</t>
  </si>
  <si>
    <t>Gross Margin</t>
  </si>
  <si>
    <t>Sales Expense</t>
  </si>
  <si>
    <t>Advertising</t>
  </si>
  <si>
    <t>Overhead</t>
  </si>
  <si>
    <t>Profit Margin</t>
  </si>
  <si>
    <t>OHD rate</t>
  </si>
  <si>
    <t>price*units</t>
  </si>
  <si>
    <t>cost*units</t>
  </si>
  <si>
    <t>given</t>
  </si>
  <si>
    <t>subtraction</t>
  </si>
  <si>
    <t>decisions</t>
  </si>
  <si>
    <t>rate*revenue</t>
  </si>
  <si>
    <t>Total Fixed Cost</t>
  </si>
  <si>
    <t>sum</t>
  </si>
  <si>
    <t>pct of revenue</t>
  </si>
  <si>
    <t>given formula</t>
  </si>
  <si>
    <t>GM -TFC</t>
  </si>
  <si>
    <t>DECISIONS</t>
  </si>
  <si>
    <t>Base case</t>
  </si>
  <si>
    <t>CALCULATIONS</t>
  </si>
  <si>
    <t>Notes</t>
  </si>
  <si>
    <t>Current price</t>
  </si>
  <si>
    <t>Accounting</t>
  </si>
  <si>
    <t xml:space="preserve">Data analysis </t>
  </si>
  <si>
    <t>Consultants</t>
  </si>
  <si>
    <t>Current budget</t>
  </si>
  <si>
    <t>Cost of Goods</t>
  </si>
  <si>
    <t>Base Case</t>
  </si>
  <si>
    <t>$C$7</t>
  </si>
  <si>
    <t>$C$8</t>
  </si>
  <si>
    <t>$C$21</t>
  </si>
  <si>
    <t>Optimistic</t>
  </si>
  <si>
    <t xml:space="preserve">Example in Chapter 6
</t>
  </si>
  <si>
    <t>Pessimistic</t>
  </si>
  <si>
    <t xml:space="preserve">Example in Chapter 6.
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</si>
  <si>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</si>
  <si>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</si>
  <si>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</si>
  <si>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</si>
  <si>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</si>
  <si>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</si>
  <si>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</si>
  <si>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SCENARIOS</t>
  </si>
  <si>
    <t>Scenario</t>
  </si>
  <si>
    <t xml:space="preserve">Profit ($C$21) </t>
  </si>
  <si>
    <t>Q1 Advertising ($D$19)</t>
  </si>
  <si>
    <t>Q2 Advertising ($E$19)</t>
  </si>
  <si>
    <t>Cost (C8)</t>
  </si>
  <si>
    <t>Profit (C21)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</si>
</sst>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5" fontId="2" fillId="0" borderId="0" xfId="0" applyNumberFormat="1" applyFont="1"/>
    <xf numFmtId="0" fontId="4" fillId="0" borderId="0" xfId="0" applyFont="1" applyAlignment="1">
      <alignment horizontal="right"/>
    </xf>
    <xf numFmtId="10" fontId="2" fillId="0" borderId="0" xfId="0" applyNumberFormat="1" applyFont="1"/>
    <xf numFmtId="7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5" fontId="2" fillId="2" borderId="9" xfId="0" applyNumberFormat="1" applyFont="1" applyFill="1" applyBorder="1"/>
    <xf numFmtId="5" fontId="2" fillId="2" borderId="10" xfId="0" applyNumberFormat="1" applyFont="1" applyFill="1" applyBorder="1"/>
    <xf numFmtId="5" fontId="2" fillId="2" borderId="11" xfId="0" applyNumberFormat="1" applyFont="1" applyFill="1" applyBorder="1"/>
    <xf numFmtId="5" fontId="2" fillId="0" borderId="11" xfId="0" applyNumberFormat="1" applyFont="1" applyBorder="1"/>
    <xf numFmtId="5" fontId="2" fillId="3" borderId="12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/>
    <xf numFmtId="1" fontId="4" fillId="0" borderId="0" xfId="0" applyNumberFormat="1" applyFont="1" applyBorder="1"/>
    <xf numFmtId="1" fontId="4" fillId="0" borderId="5" xfId="0" applyNumberFormat="1" applyFont="1" applyBorder="1"/>
    <xf numFmtId="10" fontId="4" fillId="0" borderId="7" xfId="0" applyNumberFormat="1" applyFont="1" applyBorder="1"/>
    <xf numFmtId="10" fontId="4" fillId="0" borderId="8" xfId="0" applyNumberFormat="1" applyFont="1" applyBorder="1"/>
    <xf numFmtId="14" fontId="2" fillId="0" borderId="0" xfId="0" applyNumberFormat="1" applyFont="1" applyAlignment="1">
      <alignment horizontal="left"/>
    </xf>
    <xf numFmtId="5" fontId="2" fillId="0" borderId="12" xfId="0" applyNumberFormat="1" applyFont="1" applyFill="1" applyBorder="1"/>
    <xf numFmtId="0" fontId="5" fillId="0" borderId="0" xfId="0" applyFont="1"/>
    <xf numFmtId="0" fontId="0" fillId="0" borderId="0" xfId="0" applyFill="1" applyBorder="1" applyAlignment="1"/>
    <xf numFmtId="7" fontId="0" fillId="0" borderId="0" xfId="0" applyNumberFormat="1" applyFill="1" applyBorder="1" applyAlignment="1"/>
    <xf numFmtId="5" fontId="0" fillId="0" borderId="13" xfId="0" applyNumberFormat="1" applyFill="1" applyBorder="1" applyAlignment="1"/>
    <xf numFmtId="0" fontId="7" fillId="4" borderId="7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0" fillId="0" borderId="10" xfId="0" applyFill="1" applyBorder="1" applyAlignment="1"/>
    <xf numFmtId="0" fontId="8" fillId="5" borderId="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right"/>
    </xf>
    <xf numFmtId="0" fontId="10" fillId="4" borderId="7" xfId="0" applyFont="1" applyFill="1" applyBorder="1" applyAlignment="1">
      <alignment horizontal="right"/>
    </xf>
    <xf numFmtId="7" fontId="0" fillId="6" borderId="0" xfId="0" applyNumberFormat="1" applyFill="1" applyBorder="1" applyAlignment="1"/>
    <xf numFmtId="0" fontId="11" fillId="0" borderId="0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/>
    <xf numFmtId="7" fontId="14" fillId="0" borderId="0" xfId="0" applyNumberFormat="1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0" xfId="0" applyFont="1" applyBorder="1"/>
    <xf numFmtId="0" fontId="14" fillId="0" borderId="6" xfId="0" applyFont="1" applyBorder="1"/>
    <xf numFmtId="5" fontId="14" fillId="0" borderId="12" xfId="0" applyNumberFormat="1" applyFont="1" applyFill="1" applyBorder="1"/>
    <xf numFmtId="0" fontId="14" fillId="0" borderId="7" xfId="0" applyFont="1" applyBorder="1"/>
    <xf numFmtId="0" fontId="14" fillId="0" borderId="8" xfId="0" applyFont="1" applyBorder="1"/>
    <xf numFmtId="0" fontId="14" fillId="0" borderId="0" xfId="0" applyFont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5" fontId="14" fillId="2" borderId="9" xfId="0" applyNumberFormat="1" applyFont="1" applyFill="1" applyBorder="1"/>
    <xf numFmtId="5" fontId="14" fillId="2" borderId="10" xfId="0" applyNumberFormat="1" applyFont="1" applyFill="1" applyBorder="1"/>
    <xf numFmtId="5" fontId="14" fillId="2" borderId="11" xfId="0" applyNumberFormat="1" applyFont="1" applyFill="1" applyBorder="1"/>
    <xf numFmtId="5" fontId="14" fillId="0" borderId="0" xfId="0" applyNumberFormat="1" applyFont="1"/>
    <xf numFmtId="0" fontId="15" fillId="0" borderId="0" xfId="0" applyFont="1" applyAlignment="1">
      <alignment horizontal="right"/>
    </xf>
    <xf numFmtId="5" fontId="14" fillId="3" borderId="12" xfId="0" applyNumberFormat="1" applyFont="1" applyFill="1" applyBorder="1"/>
    <xf numFmtId="5" fontId="14" fillId="0" borderId="11" xfId="0" applyNumberFormat="1" applyFont="1" applyBorder="1"/>
    <xf numFmtId="10" fontId="14" fillId="0" borderId="0" xfId="0" applyNumberFormat="1" applyFont="1"/>
    <xf numFmtId="0" fontId="15" fillId="0" borderId="0" xfId="0" applyFont="1" applyBorder="1" applyAlignment="1">
      <alignment horizontal="center"/>
    </xf>
    <xf numFmtId="0" fontId="15" fillId="0" borderId="5" xfId="0" applyFont="1" applyBorder="1"/>
    <xf numFmtId="1" fontId="15" fillId="0" borderId="0" xfId="0" applyNumberFormat="1" applyFont="1" applyBorder="1"/>
    <xf numFmtId="1" fontId="15" fillId="0" borderId="5" xfId="0" applyNumberFormat="1" applyFont="1" applyBorder="1"/>
    <xf numFmtId="10" fontId="15" fillId="0" borderId="7" xfId="0" applyNumberFormat="1" applyFont="1" applyBorder="1"/>
    <xf numFmtId="10" fontId="15" fillId="0" borderId="8" xfId="0" applyNumberFormat="1" applyFont="1" applyBorder="1"/>
    <xf numFmtId="0" fontId="14" fillId="0" borderId="0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4" fontId="15" fillId="0" borderId="1" xfId="1" applyNumberFormat="1" applyFont="1" applyBorder="1"/>
    <xf numFmtId="164" fontId="15" fillId="0" borderId="2" xfId="1" applyNumberFormat="1" applyFont="1" applyBorder="1"/>
    <xf numFmtId="164" fontId="15" fillId="0" borderId="3" xfId="1" applyNumberFormat="1" applyFont="1" applyBorder="1"/>
    <xf numFmtId="164" fontId="15" fillId="0" borderId="6" xfId="1" applyNumberFormat="1" applyFont="1" applyBorder="1"/>
    <xf numFmtId="164" fontId="15" fillId="0" borderId="7" xfId="1" applyNumberFormat="1" applyFont="1" applyBorder="1"/>
    <xf numFmtId="164" fontId="15" fillId="0" borderId="8" xfId="1" applyNumberFormat="1" applyFont="1" applyBorder="1"/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7" fontId="15" fillId="0" borderId="1" xfId="0" applyNumberFormat="1" applyFont="1" applyBorder="1"/>
    <xf numFmtId="5" fontId="15" fillId="0" borderId="3" xfId="0" applyNumberFormat="1" applyFont="1" applyBorder="1"/>
    <xf numFmtId="7" fontId="15" fillId="0" borderId="4" xfId="0" applyNumberFormat="1" applyFont="1" applyBorder="1"/>
    <xf numFmtId="5" fontId="15" fillId="0" borderId="5" xfId="0" applyNumberFormat="1" applyFont="1" applyBorder="1"/>
    <xf numFmtId="7" fontId="15" fillId="0" borderId="6" xfId="0" applyNumberFormat="1" applyFont="1" applyBorder="1"/>
    <xf numFmtId="5" fontId="15" fillId="0" borderId="8" xfId="0" applyNumberFormat="1" applyFont="1" applyBorder="1"/>
    <xf numFmtId="0" fontId="17" fillId="0" borderId="16" xfId="0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left"/>
    </xf>
    <xf numFmtId="0" fontId="14" fillId="0" borderId="17" xfId="0" applyNumberFormat="1" applyFont="1" applyFill="1" applyBorder="1" applyAlignment="1">
      <alignment horizontal="left"/>
    </xf>
    <xf numFmtId="5" fontId="15" fillId="0" borderId="17" xfId="0" applyNumberFormat="1" applyFont="1" applyFill="1" applyBorder="1" applyAlignment="1"/>
    <xf numFmtId="0" fontId="14" fillId="0" borderId="18" xfId="0" applyNumberFormat="1" applyFont="1" applyFill="1" applyBorder="1" applyAlignment="1">
      <alignment horizontal="left"/>
    </xf>
    <xf numFmtId="5" fontId="15" fillId="0" borderId="18" xfId="0" applyNumberFormat="1" applyFont="1" applyFill="1" applyBorder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5115207373271892"/>
          <c:y val="9.3425763384251223E-2"/>
          <c:w val="0.71658986175115158"/>
          <c:h val="0.64705991677240582"/>
        </c:manualLayout>
      </c:layout>
      <c:barChart>
        <c:barDir val="col"/>
        <c:grouping val="clustered"/>
        <c:ser>
          <c:idx val="1"/>
          <c:order val="0"/>
          <c:tx>
            <c:v>Base Case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'6.15'!$D$6:$G$6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'6.15'!$D$19:$G$19</c:f>
              <c:numCache>
                <c:formatCode>"$"#,##0_);\("$"#,##0\)</c:formatCode>
                <c:ptCount val="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</c:numCache>
            </c:numRef>
          </c:val>
        </c:ser>
        <c:ser>
          <c:idx val="2"/>
          <c:order val="1"/>
          <c:tx>
            <c:v>Optimal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'6.15'!$D$18:$G$18</c:f>
              <c:numCache>
                <c:formatCode>"$"#,##0_);\("$"#,##0\)</c:formatCode>
                <c:ptCount val="4"/>
                <c:pt idx="0">
                  <c:v>7273.1706473963213</c:v>
                </c:pt>
                <c:pt idx="1">
                  <c:v>12346.341445143102</c:v>
                </c:pt>
                <c:pt idx="2">
                  <c:v>5117.0732732569659</c:v>
                </c:pt>
                <c:pt idx="3">
                  <c:v>15263.414634203609</c:v>
                </c:pt>
              </c:numCache>
            </c:numRef>
          </c:val>
        </c:ser>
        <c:axId val="204887168"/>
        <c:axId val="204888704"/>
      </c:barChart>
      <c:catAx>
        <c:axId val="204887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888704"/>
        <c:crosses val="autoZero"/>
        <c:auto val="1"/>
        <c:lblAlgn val="ctr"/>
        <c:lblOffset val="100"/>
        <c:tickLblSkip val="1"/>
        <c:tickMarkSkip val="1"/>
      </c:catAx>
      <c:valAx>
        <c:axId val="204888704"/>
        <c:scaling>
          <c:orientation val="minMax"/>
          <c:max val="2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Advertising</a:t>
                </a:r>
              </a:p>
            </c:rich>
          </c:tx>
          <c:layout>
            <c:manualLayout>
              <c:xMode val="edge"/>
              <c:yMode val="edge"/>
              <c:x val="3.6866359447004615E-2"/>
              <c:y val="0.26989655704801602"/>
            </c:manualLayout>
          </c:layout>
          <c:spPr>
            <a:noFill/>
            <a:ln w="25400">
              <a:noFill/>
            </a:ln>
          </c:spPr>
        </c:title>
        <c:numFmt formatCode="&quot;$&quot;#,##0_);\(&quot;$&quot;#,##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887168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396313364055332"/>
          <c:y val="0.88927480950694249"/>
          <c:w val="0.36866359447004632"/>
          <c:h val="8.65051903114187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28575</xdr:rowOff>
    </xdr:from>
    <xdr:to>
      <xdr:col>10</xdr:col>
      <xdr:colOff>209550</xdr:colOff>
      <xdr:row>29</xdr:row>
      <xdr:rowOff>66675</xdr:rowOff>
    </xdr:to>
    <xdr:pic>
      <xdr:nvPicPr>
        <xdr:cNvPr id="307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52425"/>
          <a:ext cx="5686425" cy="441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133350</xdr:rowOff>
    </xdr:from>
    <xdr:to>
      <xdr:col>10</xdr:col>
      <xdr:colOff>219075</xdr:colOff>
      <xdr:row>29</xdr:row>
      <xdr:rowOff>9525</xdr:rowOff>
    </xdr:to>
    <xdr:pic>
      <xdr:nvPicPr>
        <xdr:cNvPr id="60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295275"/>
          <a:ext cx="5686425" cy="441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247650</xdr:colOff>
      <xdr:row>32</xdr:row>
      <xdr:rowOff>19050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5775"/>
          <a:ext cx="6343650" cy="471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18</xdr:col>
      <xdr:colOff>0</xdr:colOff>
      <xdr:row>22</xdr:row>
      <xdr:rowOff>0</xdr:rowOff>
    </xdr:to>
    <xdr:graphicFrame macro="">
      <xdr:nvGraphicFramePr>
        <xdr:cNvPr id="5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ker,%20Ken/ModelingBook/Chaps1-6/Chap6/ABnam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Budget"/>
      <sheetName val="Base Case"/>
      <sheetName val="Sheet2"/>
      <sheetName val="Sheet3"/>
      <sheetName val="Tornado Constant"/>
      <sheetName val="Tornado Variable"/>
      <sheetName val="Tornado Variable 2"/>
    </sheetNames>
    <sheetDataSet>
      <sheetData sheetId="0" refreshError="1"/>
      <sheetData sheetId="1">
        <row r="7">
          <cell r="C7">
            <v>40</v>
          </cell>
        </row>
        <row r="8">
          <cell r="C8">
            <v>25</v>
          </cell>
        </row>
        <row r="9">
          <cell r="D9">
            <v>0.9</v>
          </cell>
          <cell r="E9">
            <v>1.1000000000000001</v>
          </cell>
          <cell r="F9">
            <v>0.8</v>
          </cell>
          <cell r="G9">
            <v>1.2</v>
          </cell>
        </row>
        <row r="10">
          <cell r="C10">
            <v>0.15</v>
          </cell>
        </row>
        <row r="12">
          <cell r="C12">
            <v>35</v>
          </cell>
        </row>
        <row r="13">
          <cell r="C13">
            <v>3000</v>
          </cell>
        </row>
        <row r="14">
          <cell r="D14">
            <v>8000</v>
          </cell>
          <cell r="E14">
            <v>8000</v>
          </cell>
          <cell r="F14">
            <v>9000</v>
          </cell>
          <cell r="G14">
            <v>9000</v>
          </cell>
        </row>
        <row r="15">
          <cell r="C15">
            <v>40000</v>
          </cell>
        </row>
        <row r="18">
          <cell r="D18">
            <v>10000</v>
          </cell>
          <cell r="E18">
            <v>10000</v>
          </cell>
          <cell r="F18">
            <v>10000</v>
          </cell>
          <cell r="G18">
            <v>10000</v>
          </cell>
        </row>
        <row r="21">
          <cell r="C21">
            <v>69662.103562491364</v>
          </cell>
        </row>
        <row r="27">
          <cell r="D27">
            <v>3591.5525890622844</v>
          </cell>
          <cell r="E27">
            <v>4389.6753866316812</v>
          </cell>
          <cell r="F27">
            <v>3192.4911902775862</v>
          </cell>
          <cell r="G27">
            <v>4788.7367854163795</v>
          </cell>
        </row>
        <row r="28">
          <cell r="D28">
            <v>143662.10356249136</v>
          </cell>
          <cell r="E28">
            <v>175587.01546526724</v>
          </cell>
          <cell r="F28">
            <v>127699.64761110344</v>
          </cell>
          <cell r="G28">
            <v>191549.47141665517</v>
          </cell>
          <cell r="H28">
            <v>638498.2380555172</v>
          </cell>
        </row>
        <row r="29">
          <cell r="D29">
            <v>89788.814726557102</v>
          </cell>
          <cell r="E29">
            <v>109741.88466579204</v>
          </cell>
          <cell r="F29">
            <v>79812.27975693965</v>
          </cell>
          <cell r="G29">
            <v>119718.41963540949</v>
          </cell>
        </row>
        <row r="30">
          <cell r="D30">
            <v>53873.288835934261</v>
          </cell>
          <cell r="E30">
            <v>65845.130799475199</v>
          </cell>
          <cell r="F30">
            <v>47887.367854163793</v>
          </cell>
          <cell r="G30">
            <v>71831.051781245682</v>
          </cell>
        </row>
        <row r="34">
          <cell r="D34">
            <v>21549.315534373705</v>
          </cell>
          <cell r="E34">
            <v>26338.052319790084</v>
          </cell>
          <cell r="F34">
            <v>19154.947141665514</v>
          </cell>
          <cell r="G34">
            <v>28732.420712498275</v>
          </cell>
        </row>
        <row r="35">
          <cell r="D35">
            <v>39549.315534373702</v>
          </cell>
          <cell r="E35">
            <v>44338.052319790084</v>
          </cell>
          <cell r="F35">
            <v>38154.947141665514</v>
          </cell>
          <cell r="G35">
            <v>47732.420712498279</v>
          </cell>
        </row>
      </sheetData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65534"/>
  <sheetViews>
    <sheetView tabSelected="1" zoomScale="90" zoomScaleNormal="90" workbookViewId="0">
      <selection activeCell="C21" sqref="C21"/>
    </sheetView>
  </sheetViews>
  <sheetFormatPr defaultColWidth="8.88671875" defaultRowHeight="14.4"/>
  <cols>
    <col min="1" max="1" width="15" style="51" customWidth="1"/>
    <col min="2" max="2" width="14" style="51" customWidth="1"/>
    <col min="3" max="3" width="10" style="51" customWidth="1"/>
    <col min="4" max="7" width="10.44140625" style="51" customWidth="1"/>
    <col min="8" max="8" width="9.6640625" style="51" customWidth="1"/>
    <col min="9" max="9" width="3.44140625" style="51" customWidth="1"/>
    <col min="10" max="10" width="14.44140625" style="51" customWidth="1"/>
    <col min="11" max="16384" width="8.88671875" style="51"/>
  </cols>
  <sheetData>
    <row r="1" spans="1:10">
      <c r="A1" s="50" t="s">
        <v>0</v>
      </c>
    </row>
    <row r="2" spans="1:10">
      <c r="A2" s="52" t="s">
        <v>1</v>
      </c>
      <c r="B2" s="50"/>
      <c r="C2" s="50"/>
      <c r="D2" s="50"/>
      <c r="E2" s="50"/>
      <c r="F2" s="50"/>
      <c r="G2" s="50"/>
      <c r="H2" s="50"/>
    </row>
    <row r="3" spans="1:10">
      <c r="A3" s="53">
        <v>40216</v>
      </c>
      <c r="B3" s="50"/>
      <c r="C3" s="50"/>
      <c r="D3" s="50"/>
      <c r="E3" s="50"/>
      <c r="F3" s="50"/>
      <c r="G3" s="50"/>
      <c r="H3" s="50"/>
    </row>
    <row r="4" spans="1:10">
      <c r="A4" s="50"/>
      <c r="B4" s="50"/>
      <c r="C4" s="50"/>
      <c r="D4" s="50"/>
      <c r="E4" s="50"/>
      <c r="F4" s="50"/>
      <c r="G4" s="50"/>
      <c r="H4" s="50"/>
    </row>
    <row r="5" spans="1:10">
      <c r="A5" s="50" t="s">
        <v>2</v>
      </c>
      <c r="B5" s="50"/>
      <c r="C5" s="50"/>
      <c r="D5" s="50"/>
      <c r="E5" s="50"/>
      <c r="F5" s="50"/>
      <c r="G5" s="50"/>
      <c r="H5" s="50"/>
    </row>
    <row r="6" spans="1:10">
      <c r="A6" s="50"/>
      <c r="B6" s="54"/>
      <c r="C6" s="55"/>
      <c r="D6" s="56" t="s">
        <v>3</v>
      </c>
      <c r="E6" s="56" t="s">
        <v>4</v>
      </c>
      <c r="F6" s="56" t="s">
        <v>5</v>
      </c>
      <c r="G6" s="57" t="s">
        <v>6</v>
      </c>
      <c r="H6" s="50"/>
      <c r="J6" s="50" t="s">
        <v>40</v>
      </c>
    </row>
    <row r="7" spans="1:10">
      <c r="A7" s="50"/>
      <c r="B7" s="58" t="s">
        <v>7</v>
      </c>
      <c r="C7" s="59">
        <v>40</v>
      </c>
      <c r="D7" s="60"/>
      <c r="E7" s="60"/>
      <c r="F7" s="60"/>
      <c r="G7" s="61"/>
      <c r="H7" s="50"/>
      <c r="J7" s="51" t="s">
        <v>41</v>
      </c>
    </row>
    <row r="8" spans="1:10">
      <c r="A8" s="50"/>
      <c r="B8" s="58" t="s">
        <v>8</v>
      </c>
      <c r="C8" s="59">
        <v>25</v>
      </c>
      <c r="D8" s="60"/>
      <c r="E8" s="60"/>
      <c r="F8" s="60"/>
      <c r="G8" s="61"/>
      <c r="H8" s="50"/>
      <c r="J8" s="51" t="s">
        <v>42</v>
      </c>
    </row>
    <row r="9" spans="1:10">
      <c r="A9" s="50"/>
      <c r="B9" s="58" t="s">
        <v>9</v>
      </c>
      <c r="C9" s="60"/>
      <c r="D9" s="60">
        <v>0.9</v>
      </c>
      <c r="E9" s="60">
        <v>1.1000000000000001</v>
      </c>
      <c r="F9" s="60">
        <v>0.8</v>
      </c>
      <c r="G9" s="61">
        <v>1.2</v>
      </c>
      <c r="H9" s="50"/>
      <c r="J9" s="51" t="s">
        <v>43</v>
      </c>
    </row>
    <row r="10" spans="1:10">
      <c r="A10" s="50"/>
      <c r="B10" s="58" t="s">
        <v>25</v>
      </c>
      <c r="C10" s="60">
        <v>0.15</v>
      </c>
      <c r="D10" s="60"/>
      <c r="E10" s="60"/>
      <c r="F10" s="60"/>
      <c r="G10" s="61"/>
      <c r="H10" s="50"/>
      <c r="J10" s="51" t="s">
        <v>42</v>
      </c>
    </row>
    <row r="11" spans="1:10">
      <c r="A11" s="50"/>
      <c r="B11" s="58" t="s">
        <v>10</v>
      </c>
      <c r="C11" s="62"/>
      <c r="D11" s="60"/>
      <c r="E11" s="60"/>
      <c r="F11" s="60"/>
      <c r="G11" s="61"/>
      <c r="H11" s="50"/>
    </row>
    <row r="12" spans="1:10">
      <c r="A12" s="50"/>
      <c r="B12" s="58"/>
      <c r="C12" s="60">
        <v>35</v>
      </c>
      <c r="D12" s="60"/>
      <c r="E12" s="60"/>
      <c r="F12" s="60"/>
      <c r="G12" s="61"/>
      <c r="H12" s="50"/>
      <c r="J12" s="51" t="s">
        <v>44</v>
      </c>
    </row>
    <row r="13" spans="1:10">
      <c r="A13" s="50"/>
      <c r="B13" s="58"/>
      <c r="C13" s="60">
        <v>3000</v>
      </c>
      <c r="D13" s="60"/>
      <c r="E13" s="60"/>
      <c r="F13" s="60"/>
      <c r="G13" s="61"/>
      <c r="H13" s="50"/>
    </row>
    <row r="14" spans="1:10">
      <c r="A14" s="50"/>
      <c r="B14" s="58" t="s">
        <v>21</v>
      </c>
      <c r="C14" s="60"/>
      <c r="D14" s="60">
        <v>8000</v>
      </c>
      <c r="E14" s="60">
        <v>8000</v>
      </c>
      <c r="F14" s="60">
        <v>9000</v>
      </c>
      <c r="G14" s="61">
        <v>9000</v>
      </c>
      <c r="H14" s="50"/>
      <c r="J14" s="51" t="s">
        <v>44</v>
      </c>
    </row>
    <row r="15" spans="1:10">
      <c r="A15" s="50"/>
      <c r="B15" s="63" t="s">
        <v>11</v>
      </c>
      <c r="C15" s="64">
        <v>40000</v>
      </c>
      <c r="D15" s="65"/>
      <c r="E15" s="65"/>
      <c r="F15" s="65"/>
      <c r="G15" s="66"/>
      <c r="H15" s="50"/>
      <c r="J15" s="51" t="s">
        <v>45</v>
      </c>
    </row>
    <row r="16" spans="1:10">
      <c r="A16" s="50"/>
      <c r="B16" s="50"/>
      <c r="C16" s="50"/>
      <c r="D16" s="50"/>
      <c r="E16" s="50"/>
      <c r="F16" s="50"/>
      <c r="G16" s="50"/>
      <c r="H16" s="50"/>
    </row>
    <row r="17" spans="1:10">
      <c r="A17" s="50" t="s">
        <v>37</v>
      </c>
      <c r="B17" s="50"/>
      <c r="C17" s="50"/>
      <c r="D17" s="50"/>
      <c r="E17" s="50"/>
      <c r="F17" s="50"/>
      <c r="G17" s="50"/>
      <c r="H17" s="67" t="s">
        <v>12</v>
      </c>
    </row>
    <row r="18" spans="1:10">
      <c r="A18" s="50"/>
      <c r="B18" s="68" t="s">
        <v>13</v>
      </c>
      <c r="C18" s="69"/>
      <c r="D18" s="70">
        <v>10000</v>
      </c>
      <c r="E18" s="70">
        <v>10000</v>
      </c>
      <c r="F18" s="71">
        <v>10000</v>
      </c>
      <c r="G18" s="72">
        <v>10000</v>
      </c>
      <c r="H18" s="73">
        <f>SUM(D18:G18)</f>
        <v>40000</v>
      </c>
      <c r="J18" s="51" t="s">
        <v>33</v>
      </c>
    </row>
    <row r="19" spans="1:10">
      <c r="A19" s="50"/>
      <c r="B19" s="74" t="s">
        <v>14</v>
      </c>
      <c r="C19" s="50"/>
      <c r="D19" s="50"/>
      <c r="E19" s="50"/>
      <c r="F19" s="50" t="s">
        <v>14</v>
      </c>
      <c r="G19" s="50"/>
      <c r="H19" s="50"/>
    </row>
    <row r="20" spans="1:10">
      <c r="A20" s="50" t="s">
        <v>15</v>
      </c>
      <c r="B20" s="50"/>
      <c r="C20" s="50"/>
      <c r="D20" s="50" t="s">
        <v>14</v>
      </c>
      <c r="E20" s="50"/>
      <c r="F20" s="50"/>
      <c r="G20" s="50"/>
      <c r="H20" s="50" t="s">
        <v>14</v>
      </c>
    </row>
    <row r="21" spans="1:10">
      <c r="A21" s="50"/>
      <c r="B21" s="68" t="s">
        <v>16</v>
      </c>
      <c r="C21" s="75">
        <f>H37</f>
        <v>69662.103562491364</v>
      </c>
      <c r="D21" s="50"/>
      <c r="E21" s="68" t="s">
        <v>38</v>
      </c>
      <c r="F21" s="76">
        <v>69662.103562491364</v>
      </c>
      <c r="G21" s="50"/>
      <c r="H21" s="50" t="s">
        <v>14</v>
      </c>
    </row>
    <row r="22" spans="1:10">
      <c r="A22" s="50"/>
      <c r="B22" s="50"/>
      <c r="C22" s="73"/>
      <c r="D22" s="77"/>
      <c r="E22" s="50"/>
      <c r="F22" s="50"/>
      <c r="G22" s="50"/>
      <c r="H22" s="50"/>
    </row>
    <row r="23" spans="1:10">
      <c r="A23" s="50" t="s">
        <v>39</v>
      </c>
      <c r="B23" s="50"/>
      <c r="C23" s="50"/>
      <c r="H23" s="50"/>
    </row>
    <row r="24" spans="1:10">
      <c r="A24" s="50"/>
      <c r="B24" s="54" t="s">
        <v>17</v>
      </c>
      <c r="C24" s="55"/>
      <c r="D24" s="56" t="s">
        <v>3</v>
      </c>
      <c r="E24" s="56" t="s">
        <v>4</v>
      </c>
      <c r="F24" s="56" t="s">
        <v>5</v>
      </c>
      <c r="G24" s="56" t="s">
        <v>6</v>
      </c>
      <c r="H24" s="57" t="s">
        <v>12</v>
      </c>
    </row>
    <row r="25" spans="1:10">
      <c r="A25" s="50"/>
      <c r="B25" s="58" t="s">
        <v>9</v>
      </c>
      <c r="C25" s="60"/>
      <c r="D25" s="78">
        <f>D9</f>
        <v>0.9</v>
      </c>
      <c r="E25" s="78">
        <f>E9</f>
        <v>1.1000000000000001</v>
      </c>
      <c r="F25" s="78">
        <f>F9</f>
        <v>0.8</v>
      </c>
      <c r="G25" s="78">
        <f>G9</f>
        <v>1.2</v>
      </c>
      <c r="H25" s="79"/>
    </row>
    <row r="26" spans="1:10">
      <c r="A26" s="50"/>
      <c r="B26" s="58"/>
      <c r="C26" s="60"/>
      <c r="D26" s="62"/>
      <c r="E26" s="62"/>
      <c r="F26" s="62"/>
      <c r="G26" s="62"/>
      <c r="H26" s="79"/>
    </row>
    <row r="27" spans="1:10">
      <c r="A27" s="50"/>
      <c r="B27" s="58" t="s">
        <v>18</v>
      </c>
      <c r="C27" s="60"/>
      <c r="D27" s="80">
        <f>$C$12*D25*($C$13+D18)^0.5</f>
        <v>3591.5525890622844</v>
      </c>
      <c r="E27" s="80">
        <f>$C$12*E25*($C$13+E18)^0.5</f>
        <v>4389.6753866316812</v>
      </c>
      <c r="F27" s="80">
        <f>$C$12*F25*($C$13+F18)^0.5</f>
        <v>3192.4911902775862</v>
      </c>
      <c r="G27" s="80">
        <f>$C$12*G25*($C$13+G18)^0.5</f>
        <v>4788.7367854163795</v>
      </c>
      <c r="H27" s="81">
        <f>SUM(D27:G27)</f>
        <v>15962.455951387932</v>
      </c>
      <c r="J27" s="51" t="s">
        <v>35</v>
      </c>
    </row>
    <row r="28" spans="1:10">
      <c r="A28" s="50"/>
      <c r="B28" s="58" t="s">
        <v>19</v>
      </c>
      <c r="C28" s="60"/>
      <c r="D28" s="80">
        <f>$C$7*D27</f>
        <v>143662.10356249136</v>
      </c>
      <c r="E28" s="80">
        <f>$C$7*E27</f>
        <v>175587.01546526724</v>
      </c>
      <c r="F28" s="80">
        <f>$C$7*F27</f>
        <v>127699.64761110344</v>
      </c>
      <c r="G28" s="80">
        <f>$C$7*G27</f>
        <v>191549.47141665517</v>
      </c>
      <c r="H28" s="81">
        <f>SUM(D28:G28)</f>
        <v>638498.2380555172</v>
      </c>
      <c r="J28" s="51" t="s">
        <v>26</v>
      </c>
    </row>
    <row r="29" spans="1:10">
      <c r="A29" s="50"/>
      <c r="B29" s="58" t="s">
        <v>46</v>
      </c>
      <c r="C29" s="60"/>
      <c r="D29" s="80">
        <f>$C$8*D27</f>
        <v>89788.814726557102</v>
      </c>
      <c r="E29" s="80">
        <f>$C$8*E27</f>
        <v>109741.88466579204</v>
      </c>
      <c r="F29" s="80">
        <f>$C$8*F27</f>
        <v>79812.27975693965</v>
      </c>
      <c r="G29" s="80">
        <f>$C$8*G27</f>
        <v>119718.41963540949</v>
      </c>
      <c r="H29" s="81">
        <f>SUM(D29:G29)</f>
        <v>399061.39878469828</v>
      </c>
      <c r="J29" s="51" t="s">
        <v>27</v>
      </c>
    </row>
    <row r="30" spans="1:10">
      <c r="A30" s="50"/>
      <c r="B30" s="58" t="s">
        <v>20</v>
      </c>
      <c r="C30" s="60"/>
      <c r="D30" s="80">
        <f>D28-D29</f>
        <v>53873.288835934261</v>
      </c>
      <c r="E30" s="80">
        <f>E28-E29</f>
        <v>65845.130799475199</v>
      </c>
      <c r="F30" s="80">
        <f>F28-F29</f>
        <v>47887.367854163793</v>
      </c>
      <c r="G30" s="80">
        <f>G28-G29</f>
        <v>71831.051781245682</v>
      </c>
      <c r="H30" s="81">
        <f>SUM(D30:G30)</f>
        <v>239436.83927081892</v>
      </c>
      <c r="J30" s="51" t="s">
        <v>29</v>
      </c>
    </row>
    <row r="31" spans="1:10">
      <c r="A31" s="50"/>
      <c r="B31" s="58"/>
      <c r="C31" s="60"/>
      <c r="D31" s="80"/>
      <c r="E31" s="80"/>
      <c r="F31" s="80"/>
      <c r="G31" s="80"/>
      <c r="H31" s="81"/>
    </row>
    <row r="32" spans="1:10">
      <c r="A32" s="50"/>
      <c r="B32" s="58" t="s">
        <v>21</v>
      </c>
      <c r="C32" s="60"/>
      <c r="D32" s="80">
        <f>D14</f>
        <v>8000</v>
      </c>
      <c r="E32" s="80">
        <f>E14</f>
        <v>8000</v>
      </c>
      <c r="F32" s="80">
        <f>F14</f>
        <v>9000</v>
      </c>
      <c r="G32" s="80">
        <f>G14</f>
        <v>9000</v>
      </c>
      <c r="H32" s="81">
        <f>SUM(D32:G32)</f>
        <v>34000</v>
      </c>
      <c r="J32" s="51" t="s">
        <v>28</v>
      </c>
    </row>
    <row r="33" spans="1:10">
      <c r="A33" s="50"/>
      <c r="B33" s="58" t="s">
        <v>22</v>
      </c>
      <c r="C33" s="60"/>
      <c r="D33" s="80">
        <f>D18</f>
        <v>10000</v>
      </c>
      <c r="E33" s="80">
        <f>E18</f>
        <v>10000</v>
      </c>
      <c r="F33" s="80">
        <f>F18</f>
        <v>10000</v>
      </c>
      <c r="G33" s="80">
        <f>G18</f>
        <v>10000</v>
      </c>
      <c r="H33" s="81">
        <f>SUM(D33:G33)</f>
        <v>40000</v>
      </c>
      <c r="J33" s="51" t="s">
        <v>30</v>
      </c>
    </row>
    <row r="34" spans="1:10">
      <c r="A34" s="50"/>
      <c r="B34" s="58" t="s">
        <v>23</v>
      </c>
      <c r="C34" s="60"/>
      <c r="D34" s="80">
        <f>$C$10*D28</f>
        <v>21549.315534373705</v>
      </c>
      <c r="E34" s="80">
        <f>$C$10*E28</f>
        <v>26338.052319790084</v>
      </c>
      <c r="F34" s="80">
        <f>$C$10*F28</f>
        <v>19154.947141665514</v>
      </c>
      <c r="G34" s="80">
        <f>$C$10*G28</f>
        <v>28732.420712498275</v>
      </c>
      <c r="H34" s="81">
        <f>SUM(D34:G34)</f>
        <v>95774.735708327586</v>
      </c>
      <c r="J34" s="51" t="s">
        <v>31</v>
      </c>
    </row>
    <row r="35" spans="1:10">
      <c r="A35" s="50"/>
      <c r="B35" s="58" t="s">
        <v>32</v>
      </c>
      <c r="C35" s="60"/>
      <c r="D35" s="80">
        <f>SUM(D32:D34)</f>
        <v>39549.315534373702</v>
      </c>
      <c r="E35" s="80">
        <f>SUM(E32:E34)</f>
        <v>44338.052319790084</v>
      </c>
      <c r="F35" s="80">
        <f>SUM(F32:F34)</f>
        <v>38154.947141665514</v>
      </c>
      <c r="G35" s="80">
        <f>SUM(G32:G34)</f>
        <v>47732.420712498279</v>
      </c>
      <c r="H35" s="81">
        <f>SUM(D35:G35)</f>
        <v>169774.73570832756</v>
      </c>
      <c r="J35" s="51" t="s">
        <v>33</v>
      </c>
    </row>
    <row r="36" spans="1:10">
      <c r="A36" s="50"/>
      <c r="B36" s="58"/>
      <c r="C36" s="60"/>
      <c r="D36" s="80"/>
      <c r="E36" s="80"/>
      <c r="F36" s="80"/>
      <c r="G36" s="80"/>
      <c r="H36" s="81"/>
    </row>
    <row r="37" spans="1:10">
      <c r="A37" s="50"/>
      <c r="B37" s="58" t="s">
        <v>16</v>
      </c>
      <c r="C37" s="60"/>
      <c r="D37" s="80">
        <f>D30-D35</f>
        <v>14323.97330156056</v>
      </c>
      <c r="E37" s="80">
        <f>E30-E35</f>
        <v>21507.078479685115</v>
      </c>
      <c r="F37" s="80">
        <f>F30-F35</f>
        <v>9732.4207124982786</v>
      </c>
      <c r="G37" s="80">
        <f>G30-G35</f>
        <v>24098.631068747403</v>
      </c>
      <c r="H37" s="81">
        <f>SUM(D37:G37)</f>
        <v>69662.103562491364</v>
      </c>
      <c r="J37" s="51" t="s">
        <v>36</v>
      </c>
    </row>
    <row r="38" spans="1:10">
      <c r="A38" s="50"/>
      <c r="B38" s="63" t="s">
        <v>24</v>
      </c>
      <c r="C38" s="65"/>
      <c r="D38" s="82">
        <f>D37/D28</f>
        <v>9.9705997241852973E-2</v>
      </c>
      <c r="E38" s="82">
        <f>E37/E28</f>
        <v>0.12248672501606143</v>
      </c>
      <c r="F38" s="82">
        <f>F37/F28</f>
        <v>7.6213371724700413E-2</v>
      </c>
      <c r="G38" s="82">
        <f>G37/G28</f>
        <v>0.12580891448313355</v>
      </c>
      <c r="H38" s="83">
        <f>H37/H28</f>
        <v>0.10910304744871398</v>
      </c>
      <c r="J38" s="51" t="s">
        <v>34</v>
      </c>
    </row>
    <row r="65534" spans="255:255">
      <c r="IU65534" s="51">
        <v>0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J38"/>
  <sheetViews>
    <sheetView topLeftCell="K1" workbookViewId="0">
      <selection activeCell="K1" sqref="K1"/>
    </sheetView>
  </sheetViews>
  <sheetFormatPr defaultColWidth="8.88671875" defaultRowHeight="13.2"/>
  <cols>
    <col min="1" max="1" width="15" style="3" customWidth="1"/>
    <col min="2" max="2" width="14" style="3" customWidth="1"/>
    <col min="3" max="3" width="9.6640625" style="3" customWidth="1"/>
    <col min="4" max="7" width="10.44140625" style="3" customWidth="1"/>
    <col min="8" max="8" width="9.6640625" style="3" customWidth="1"/>
    <col min="9" max="9" width="3.44140625" style="3" customWidth="1"/>
    <col min="10" max="10" width="14.44140625" style="3" customWidth="1"/>
    <col min="11" max="16384" width="8.88671875" style="3"/>
  </cols>
  <sheetData>
    <row r="1" spans="1:10" ht="15.6">
      <c r="A1" s="2" t="s">
        <v>0</v>
      </c>
      <c r="B1"/>
      <c r="C1"/>
    </row>
    <row r="2" spans="1:10">
      <c r="A2" s="4" t="s">
        <v>1</v>
      </c>
      <c r="B2" s="1"/>
      <c r="C2" s="1"/>
      <c r="D2" s="1"/>
      <c r="E2" s="1"/>
      <c r="F2" s="1"/>
      <c r="G2" s="1"/>
      <c r="H2" s="1"/>
    </row>
    <row r="3" spans="1:10">
      <c r="A3" s="34">
        <v>36526</v>
      </c>
      <c r="B3" s="1"/>
      <c r="C3" s="1"/>
      <c r="D3" s="1"/>
      <c r="E3" s="1"/>
      <c r="F3" s="1"/>
      <c r="G3" s="1"/>
      <c r="H3" s="1"/>
    </row>
    <row r="4" spans="1:10">
      <c r="A4" s="1"/>
      <c r="B4" s="1"/>
      <c r="C4" s="1"/>
      <c r="D4" s="1"/>
      <c r="E4" s="1"/>
      <c r="F4" s="1"/>
      <c r="G4" s="1"/>
      <c r="H4" s="1"/>
    </row>
    <row r="5" spans="1:10">
      <c r="A5" s="1" t="s">
        <v>2</v>
      </c>
      <c r="B5" s="1"/>
      <c r="C5" s="1"/>
      <c r="D5" s="1"/>
      <c r="E5" s="1"/>
      <c r="F5" s="1"/>
      <c r="G5" s="1"/>
      <c r="H5" s="1"/>
    </row>
    <row r="6" spans="1:10">
      <c r="A6" s="1"/>
      <c r="B6" s="12"/>
      <c r="C6" s="13"/>
      <c r="D6" s="14" t="s">
        <v>3</v>
      </c>
      <c r="E6" s="14" t="s">
        <v>4</v>
      </c>
      <c r="F6" s="14" t="s">
        <v>5</v>
      </c>
      <c r="G6" s="15" t="s">
        <v>6</v>
      </c>
      <c r="H6" s="1"/>
      <c r="J6" s="36" t="s">
        <v>40</v>
      </c>
    </row>
    <row r="7" spans="1:10">
      <c r="A7" s="1"/>
      <c r="B7" s="16" t="s">
        <v>7</v>
      </c>
      <c r="C7" s="9">
        <v>40</v>
      </c>
      <c r="D7" s="10"/>
      <c r="E7" s="10"/>
      <c r="F7" s="10"/>
      <c r="G7" s="17"/>
      <c r="H7" s="1"/>
      <c r="J7" t="s">
        <v>41</v>
      </c>
    </row>
    <row r="8" spans="1:10">
      <c r="A8" s="1"/>
      <c r="B8" s="16" t="s">
        <v>8</v>
      </c>
      <c r="C8" s="9">
        <v>25</v>
      </c>
      <c r="D8" s="10"/>
      <c r="E8" s="10"/>
      <c r="F8" s="10"/>
      <c r="G8" s="17"/>
      <c r="H8" s="1"/>
      <c r="J8" t="s">
        <v>42</v>
      </c>
    </row>
    <row r="9" spans="1:10">
      <c r="A9" s="1"/>
      <c r="B9" s="16" t="s">
        <v>9</v>
      </c>
      <c r="C9" s="10"/>
      <c r="D9" s="10">
        <v>0.9</v>
      </c>
      <c r="E9" s="10">
        <v>1.1000000000000001</v>
      </c>
      <c r="F9" s="10">
        <v>0.8</v>
      </c>
      <c r="G9" s="17">
        <v>1.2</v>
      </c>
      <c r="H9" s="1"/>
      <c r="J9" t="s">
        <v>43</v>
      </c>
    </row>
    <row r="10" spans="1:10">
      <c r="A10" s="1"/>
      <c r="B10" s="16" t="s">
        <v>25</v>
      </c>
      <c r="C10" s="10">
        <v>0.15</v>
      </c>
      <c r="D10" s="10"/>
      <c r="E10" s="10"/>
      <c r="F10" s="10"/>
      <c r="G10" s="17"/>
      <c r="H10" s="1"/>
      <c r="J10" t="s">
        <v>42</v>
      </c>
    </row>
    <row r="11" spans="1:10">
      <c r="A11" s="1"/>
      <c r="B11" s="16" t="s">
        <v>10</v>
      </c>
      <c r="C11" s="11"/>
      <c r="D11" s="10"/>
      <c r="E11" s="10"/>
      <c r="F11" s="10"/>
      <c r="G11" s="17"/>
      <c r="H11" s="1"/>
      <c r="J11"/>
    </row>
    <row r="12" spans="1:10">
      <c r="A12" s="1"/>
      <c r="B12" s="16"/>
      <c r="C12" s="10">
        <v>35</v>
      </c>
      <c r="D12" s="10"/>
      <c r="E12" s="10"/>
      <c r="F12" s="10"/>
      <c r="G12" s="17"/>
      <c r="H12" s="1"/>
      <c r="J12" t="s">
        <v>44</v>
      </c>
    </row>
    <row r="13" spans="1:10">
      <c r="A13" s="1"/>
      <c r="B13" s="16"/>
      <c r="C13" s="10">
        <v>3000</v>
      </c>
      <c r="D13" s="10"/>
      <c r="E13" s="10"/>
      <c r="F13" s="10"/>
      <c r="G13" s="17"/>
      <c r="H13" s="1"/>
      <c r="J13"/>
    </row>
    <row r="14" spans="1:10">
      <c r="A14" s="1"/>
      <c r="B14" s="16" t="s">
        <v>21</v>
      </c>
      <c r="C14" s="10"/>
      <c r="D14" s="10">
        <v>8000</v>
      </c>
      <c r="E14" s="10">
        <v>8000</v>
      </c>
      <c r="F14" s="10">
        <v>9000</v>
      </c>
      <c r="G14" s="17">
        <v>9000</v>
      </c>
      <c r="H14" s="1"/>
      <c r="J14" t="s">
        <v>44</v>
      </c>
    </row>
    <row r="15" spans="1:10">
      <c r="A15" s="1"/>
      <c r="B15" s="18" t="s">
        <v>11</v>
      </c>
      <c r="C15" s="35">
        <v>40000</v>
      </c>
      <c r="D15" s="19"/>
      <c r="E15" s="19"/>
      <c r="F15" s="19"/>
      <c r="G15" s="20"/>
      <c r="H15" s="1"/>
      <c r="J15" t="s">
        <v>45</v>
      </c>
    </row>
    <row r="16" spans="1:10">
      <c r="A16" s="1"/>
      <c r="B16" s="1"/>
      <c r="C16" s="1"/>
      <c r="D16" s="1"/>
      <c r="E16" s="1"/>
      <c r="F16" s="1"/>
      <c r="G16" s="1"/>
      <c r="H16" s="1"/>
    </row>
    <row r="17" spans="1:10">
      <c r="A17" s="1" t="s">
        <v>37</v>
      </c>
      <c r="B17" s="1"/>
      <c r="C17" s="1"/>
      <c r="D17" s="1"/>
      <c r="E17" s="1"/>
      <c r="F17" s="1"/>
      <c r="G17" s="1"/>
      <c r="H17" s="5" t="s">
        <v>12</v>
      </c>
    </row>
    <row r="18" spans="1:10">
      <c r="A18" s="1"/>
      <c r="B18" s="21" t="s">
        <v>13</v>
      </c>
      <c r="C18" s="22"/>
      <c r="D18" s="23">
        <v>7273.1706473963213</v>
      </c>
      <c r="E18" s="24">
        <v>12346.341445143102</v>
      </c>
      <c r="F18" s="24">
        <v>5117.0732732569659</v>
      </c>
      <c r="G18" s="25">
        <v>15263.414634203609</v>
      </c>
      <c r="H18" s="6">
        <f>SUM(D18:G18)</f>
        <v>40000</v>
      </c>
      <c r="J18" s="3" t="s">
        <v>33</v>
      </c>
    </row>
    <row r="19" spans="1:10">
      <c r="A19" s="1"/>
      <c r="B19" s="7" t="s">
        <v>14</v>
      </c>
      <c r="C19" s="1"/>
      <c r="D19" s="23">
        <v>10000</v>
      </c>
      <c r="E19" s="24">
        <v>10000</v>
      </c>
      <c r="F19" s="24">
        <v>10000</v>
      </c>
      <c r="G19" s="25">
        <v>10000</v>
      </c>
      <c r="H19" s="1"/>
    </row>
    <row r="20" spans="1:10">
      <c r="A20" s="1" t="s">
        <v>15</v>
      </c>
      <c r="B20" s="1"/>
      <c r="C20" s="1"/>
      <c r="D20" s="1" t="s">
        <v>14</v>
      </c>
      <c r="E20" s="1"/>
      <c r="F20" s="1"/>
      <c r="G20" s="1"/>
      <c r="H20" s="1" t="s">
        <v>14</v>
      </c>
    </row>
    <row r="21" spans="1:10">
      <c r="A21" s="1"/>
      <c r="B21" s="21" t="s">
        <v>16</v>
      </c>
      <c r="C21" s="27">
        <f>H37</f>
        <v>71446.794395751465</v>
      </c>
      <c r="D21" s="1"/>
      <c r="E21" s="21" t="s">
        <v>38</v>
      </c>
      <c r="F21" s="26">
        <v>69662.103562491364</v>
      </c>
      <c r="G21" s="1"/>
      <c r="H21" s="1" t="s">
        <v>14</v>
      </c>
    </row>
    <row r="22" spans="1:10">
      <c r="A22" s="1"/>
      <c r="B22" s="1"/>
      <c r="C22" s="6"/>
      <c r="D22" s="8"/>
      <c r="E22" s="1"/>
      <c r="F22" s="1"/>
      <c r="G22" s="1"/>
      <c r="H22" s="1"/>
    </row>
    <row r="23" spans="1:10">
      <c r="A23" s="1" t="s">
        <v>39</v>
      </c>
      <c r="B23" s="1"/>
      <c r="C23" s="1"/>
      <c r="H23" s="1"/>
    </row>
    <row r="24" spans="1:10">
      <c r="A24" s="1"/>
      <c r="B24" s="12" t="s">
        <v>17</v>
      </c>
      <c r="C24" s="13"/>
      <c r="D24" s="14" t="s">
        <v>3</v>
      </c>
      <c r="E24" s="14" t="s">
        <v>4</v>
      </c>
      <c r="F24" s="14" t="s">
        <v>5</v>
      </c>
      <c r="G24" s="14" t="s">
        <v>6</v>
      </c>
      <c r="H24" s="15" t="s">
        <v>12</v>
      </c>
    </row>
    <row r="25" spans="1:10">
      <c r="A25" s="1"/>
      <c r="B25" s="16" t="s">
        <v>9</v>
      </c>
      <c r="C25" s="10"/>
      <c r="D25" s="28">
        <f>D9</f>
        <v>0.9</v>
      </c>
      <c r="E25" s="28">
        <f>E9</f>
        <v>1.1000000000000001</v>
      </c>
      <c r="F25" s="28">
        <f>F9</f>
        <v>0.8</v>
      </c>
      <c r="G25" s="28">
        <f>G9</f>
        <v>1.2</v>
      </c>
      <c r="H25" s="29"/>
    </row>
    <row r="26" spans="1:10">
      <c r="A26" s="1"/>
      <c r="B26" s="16"/>
      <c r="C26" s="10"/>
      <c r="D26" s="11"/>
      <c r="E26" s="11"/>
      <c r="F26" s="11"/>
      <c r="G26" s="11"/>
      <c r="H26" s="29"/>
    </row>
    <row r="27" spans="1:10">
      <c r="A27" s="1"/>
      <c r="B27" s="16" t="s">
        <v>18</v>
      </c>
      <c r="C27" s="10"/>
      <c r="D27" s="30">
        <f>$C$12*D25*($C$13+D18)^0.5</f>
        <v>3192.7344980250082</v>
      </c>
      <c r="E27" s="30">
        <f>$C$12*E25*($C$13+E18)^0.5</f>
        <v>4769.393526127129</v>
      </c>
      <c r="F27" s="30">
        <f>$C$12*F25*($C$13+F18)^0.5</f>
        <v>2522.654444475791</v>
      </c>
      <c r="G27" s="30">
        <f>$C$12*G25*($C$13+G18)^0.5</f>
        <v>5675.9724642333467</v>
      </c>
      <c r="H27" s="31">
        <f>SUM(D27:G27)</f>
        <v>16160.754932861273</v>
      </c>
      <c r="J27" s="3" t="s">
        <v>35</v>
      </c>
    </row>
    <row r="28" spans="1:10">
      <c r="A28" s="1"/>
      <c r="B28" s="16" t="s">
        <v>19</v>
      </c>
      <c r="C28" s="10"/>
      <c r="D28" s="30">
        <f>$C$7*D27</f>
        <v>127709.37992100033</v>
      </c>
      <c r="E28" s="30">
        <f>$C$7*E27</f>
        <v>190775.74104508516</v>
      </c>
      <c r="F28" s="30">
        <f>$C$7*F27</f>
        <v>100906.17777903164</v>
      </c>
      <c r="G28" s="30">
        <f>$C$7*G27</f>
        <v>227038.89856933386</v>
      </c>
      <c r="H28" s="31">
        <f>SUM(D28:G28)</f>
        <v>646430.19731445098</v>
      </c>
      <c r="J28" s="3" t="s">
        <v>26</v>
      </c>
    </row>
    <row r="29" spans="1:10">
      <c r="A29" s="1"/>
      <c r="B29" s="16" t="s">
        <v>46</v>
      </c>
      <c r="C29" s="10"/>
      <c r="D29" s="30">
        <f>$C$8*D27</f>
        <v>79818.362450625209</v>
      </c>
      <c r="E29" s="30">
        <f>$C$8*E27</f>
        <v>119234.83815317822</v>
      </c>
      <c r="F29" s="30">
        <f>$C$8*F27</f>
        <v>63066.361111894774</v>
      </c>
      <c r="G29" s="30">
        <f>$C$8*G27</f>
        <v>141899.31160583367</v>
      </c>
      <c r="H29" s="31">
        <f>SUM(D29:G29)</f>
        <v>404018.87332153192</v>
      </c>
      <c r="J29" s="3" t="s">
        <v>27</v>
      </c>
    </row>
    <row r="30" spans="1:10">
      <c r="A30" s="1"/>
      <c r="B30" s="16" t="s">
        <v>20</v>
      </c>
      <c r="C30" s="10"/>
      <c r="D30" s="30">
        <f>D28-D29</f>
        <v>47891.017470375125</v>
      </c>
      <c r="E30" s="30">
        <f>E28-E29</f>
        <v>71540.902891906939</v>
      </c>
      <c r="F30" s="30">
        <f>F28-F29</f>
        <v>37839.816667136867</v>
      </c>
      <c r="G30" s="30">
        <f>G28-G29</f>
        <v>85139.586963500187</v>
      </c>
      <c r="H30" s="31">
        <f>SUM(D30:G30)</f>
        <v>242411.32399291912</v>
      </c>
      <c r="J30" s="3" t="s">
        <v>29</v>
      </c>
    </row>
    <row r="31" spans="1:10">
      <c r="A31" s="1"/>
      <c r="B31" s="16"/>
      <c r="C31" s="10"/>
      <c r="D31" s="30"/>
      <c r="E31" s="30"/>
      <c r="F31" s="30"/>
      <c r="G31" s="30"/>
      <c r="H31" s="31"/>
    </row>
    <row r="32" spans="1:10">
      <c r="A32" s="1"/>
      <c r="B32" s="16" t="s">
        <v>21</v>
      </c>
      <c r="C32" s="10"/>
      <c r="D32" s="30">
        <f>D14</f>
        <v>8000</v>
      </c>
      <c r="E32" s="30">
        <f>E14</f>
        <v>8000</v>
      </c>
      <c r="F32" s="30">
        <f>F14</f>
        <v>9000</v>
      </c>
      <c r="G32" s="30">
        <f>G14</f>
        <v>9000</v>
      </c>
      <c r="H32" s="31">
        <f>SUM(D32:G32)</f>
        <v>34000</v>
      </c>
      <c r="J32" s="3" t="s">
        <v>28</v>
      </c>
    </row>
    <row r="33" spans="1:10">
      <c r="A33" s="1"/>
      <c r="B33" s="16" t="s">
        <v>22</v>
      </c>
      <c r="C33" s="10"/>
      <c r="D33" s="30">
        <f>D18</f>
        <v>7273.1706473963213</v>
      </c>
      <c r="E33" s="30">
        <f>E18</f>
        <v>12346.341445143102</v>
      </c>
      <c r="F33" s="30">
        <f>F18</f>
        <v>5117.0732732569659</v>
      </c>
      <c r="G33" s="30">
        <f>G18</f>
        <v>15263.414634203609</v>
      </c>
      <c r="H33" s="31">
        <f>SUM(D33:G33)</f>
        <v>40000</v>
      </c>
      <c r="J33" s="3" t="s">
        <v>30</v>
      </c>
    </row>
    <row r="34" spans="1:10">
      <c r="A34" s="1"/>
      <c r="B34" s="16" t="s">
        <v>23</v>
      </c>
      <c r="C34" s="10"/>
      <c r="D34" s="30">
        <f>$C$10*D28</f>
        <v>19156.406988150051</v>
      </c>
      <c r="E34" s="30">
        <f>$C$10*E28</f>
        <v>28616.361156762774</v>
      </c>
      <c r="F34" s="30">
        <f>$C$10*F28</f>
        <v>15135.926666854746</v>
      </c>
      <c r="G34" s="30">
        <f>$C$10*G28</f>
        <v>34055.834785400075</v>
      </c>
      <c r="H34" s="31">
        <f>SUM(D34:G34)</f>
        <v>96964.529597167653</v>
      </c>
      <c r="J34" s="3" t="s">
        <v>31</v>
      </c>
    </row>
    <row r="35" spans="1:10">
      <c r="A35" s="1"/>
      <c r="B35" s="16" t="s">
        <v>32</v>
      </c>
      <c r="C35" s="10"/>
      <c r="D35" s="30">
        <f>SUM(D32:D34)</f>
        <v>34429.577635546375</v>
      </c>
      <c r="E35" s="30">
        <f>SUM(E32:E34)</f>
        <v>48962.702601905876</v>
      </c>
      <c r="F35" s="30">
        <f>SUM(F32:F34)</f>
        <v>29252.999940111713</v>
      </c>
      <c r="G35" s="30">
        <f>SUM(G32:G34)</f>
        <v>58319.249419603686</v>
      </c>
      <c r="H35" s="31">
        <f>SUM(D35:G35)</f>
        <v>170964.52959716762</v>
      </c>
      <c r="J35" s="3" t="s">
        <v>33</v>
      </c>
    </row>
    <row r="36" spans="1:10">
      <c r="A36" s="1"/>
      <c r="B36" s="16"/>
      <c r="C36" s="10"/>
      <c r="D36" s="30"/>
      <c r="E36" s="30"/>
      <c r="F36" s="30"/>
      <c r="G36" s="30"/>
      <c r="H36" s="31"/>
    </row>
    <row r="37" spans="1:10">
      <c r="A37" s="1"/>
      <c r="B37" s="16" t="s">
        <v>16</v>
      </c>
      <c r="C37" s="10"/>
      <c r="D37" s="30">
        <f>D30-D35</f>
        <v>13461.43983482875</v>
      </c>
      <c r="E37" s="30">
        <f>E30-E35</f>
        <v>22578.200290001063</v>
      </c>
      <c r="F37" s="30">
        <f>F30-F35</f>
        <v>8586.8167270251543</v>
      </c>
      <c r="G37" s="30">
        <f>G30-G35</f>
        <v>26820.337543896501</v>
      </c>
      <c r="H37" s="31">
        <f>SUM(D37:G37)</f>
        <v>71446.794395751465</v>
      </c>
      <c r="J37" s="3" t="s">
        <v>36</v>
      </c>
    </row>
    <row r="38" spans="1:10">
      <c r="A38" s="1"/>
      <c r="B38" s="18" t="s">
        <v>24</v>
      </c>
      <c r="C38" s="19"/>
      <c r="D38" s="32">
        <f>D37/D28</f>
        <v>0.10540682166929206</v>
      </c>
      <c r="E38" s="32">
        <f>E37/E28</f>
        <v>0.11834943041665481</v>
      </c>
      <c r="F38" s="32">
        <f>F37/F28</f>
        <v>8.5097036831866799E-2</v>
      </c>
      <c r="G38" s="32">
        <f>G37/G28</f>
        <v>0.11813102385935871</v>
      </c>
      <c r="H38" s="33">
        <f>H37/H28</f>
        <v>0.11052514980360165</v>
      </c>
      <c r="J38" s="3" t="s">
        <v>34</v>
      </c>
    </row>
  </sheetData>
  <scenarios current="1" show="1" sqref="C21">
    <scenario name="Optimistic" locked="1" count="2" user="Tuck.Student" comment="Example in Chapter 6_x000a_">
      <inputCells r="C7" val="50" numFmtId="7"/>
      <inputCells r="C8" val="20" numFmtId="7"/>
    </scenario>
    <scenario name="Pessimistic" locked="1" count="2" user="Tuck.Student" comment="Example in Chapter 6._x000a_">
      <inputCells r="C7" val="35" numFmtId="7"/>
      <inputCells r="C8" val="30" numFmtId="7"/>
    </scenario>
  </scenarios>
  <phoneticPr fontId="0" type="noConversion"/>
  <printOptions horizontalCentered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outlinePr summaryBelow="0"/>
  </sheetPr>
  <dimension ref="B1:F12"/>
  <sheetViews>
    <sheetView showGridLines="0" workbookViewId="0">
      <selection activeCell="I16" sqref="I16"/>
    </sheetView>
  </sheetViews>
  <sheetFormatPr defaultRowHeight="13.2" outlineLevelRow="1" outlineLevelCol="1"/>
  <cols>
    <col min="3" max="3" width="6.33203125" customWidth="1"/>
    <col min="4" max="6" width="13.33203125" customWidth="1" outlineLevel="1"/>
  </cols>
  <sheetData>
    <row r="1" spans="2:6" ht="13.8" thickBot="1"/>
    <row r="2" spans="2:6" ht="13.8">
      <c r="B2" s="41" t="s">
        <v>55</v>
      </c>
      <c r="C2" s="41"/>
      <c r="D2" s="46"/>
      <c r="E2" s="46"/>
      <c r="F2" s="46"/>
    </row>
    <row r="3" spans="2:6" ht="13.8" collapsed="1">
      <c r="B3" s="40"/>
      <c r="C3" s="40"/>
      <c r="D3" s="47" t="s">
        <v>57</v>
      </c>
      <c r="E3" s="47" t="s">
        <v>51</v>
      </c>
      <c r="F3" s="47" t="s">
        <v>53</v>
      </c>
    </row>
    <row r="4" spans="2:6" ht="30.6" hidden="1" outlineLevel="1">
      <c r="B4" s="43"/>
      <c r="C4" s="43"/>
      <c r="D4" s="37"/>
      <c r="E4" s="49" t="s">
        <v>52</v>
      </c>
      <c r="F4" s="49" t="s">
        <v>54</v>
      </c>
    </row>
    <row r="5" spans="2:6">
      <c r="B5" s="44" t="s">
        <v>56</v>
      </c>
      <c r="C5" s="44"/>
      <c r="D5" s="42"/>
      <c r="E5" s="42"/>
      <c r="F5" s="42"/>
    </row>
    <row r="6" spans="2:6" outlineLevel="1">
      <c r="B6" s="43"/>
      <c r="C6" s="43" t="s">
        <v>48</v>
      </c>
      <c r="D6" s="38">
        <v>40</v>
      </c>
      <c r="E6" s="48">
        <v>50</v>
      </c>
      <c r="F6" s="48">
        <v>35</v>
      </c>
    </row>
    <row r="7" spans="2:6" outlineLevel="1">
      <c r="B7" s="43"/>
      <c r="C7" s="43" t="s">
        <v>49</v>
      </c>
      <c r="D7" s="38">
        <v>25</v>
      </c>
      <c r="E7" s="48">
        <v>20</v>
      </c>
      <c r="F7" s="48">
        <v>30</v>
      </c>
    </row>
    <row r="8" spans="2:6">
      <c r="B8" s="44" t="s">
        <v>58</v>
      </c>
      <c r="C8" s="44"/>
      <c r="D8" s="42"/>
      <c r="E8" s="42"/>
      <c r="F8" s="42"/>
    </row>
    <row r="9" spans="2:6" ht="13.8" outlineLevel="1" thickBot="1">
      <c r="B9" s="45"/>
      <c r="C9" s="45" t="s">
        <v>50</v>
      </c>
      <c r="D9" s="39">
        <v>69662.103562491393</v>
      </c>
      <c r="E9" s="39">
        <v>285155.258906228</v>
      </c>
      <c r="F9" s="39">
        <v>-77990.613987846998</v>
      </c>
    </row>
    <row r="10" spans="2:6">
      <c r="B10" t="s">
        <v>59</v>
      </c>
    </row>
    <row r="11" spans="2:6">
      <c r="B11" t="s">
        <v>60</v>
      </c>
    </row>
    <row r="12" spans="2:6">
      <c r="B12" t="s">
        <v>61</v>
      </c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U65534"/>
  <sheetViews>
    <sheetView zoomScale="90" zoomScaleNormal="90" workbookViewId="0">
      <selection activeCell="C6" sqref="C6"/>
    </sheetView>
  </sheetViews>
  <sheetFormatPr defaultColWidth="8.88671875" defaultRowHeight="14.4"/>
  <cols>
    <col min="1" max="1" width="15" style="51" customWidth="1"/>
    <col min="2" max="2" width="14" style="51" customWidth="1"/>
    <col min="3" max="3" width="9.6640625" style="51" customWidth="1"/>
    <col min="4" max="7" width="10.44140625" style="51" customWidth="1"/>
    <col min="8" max="8" width="9.6640625" style="51" customWidth="1"/>
    <col min="9" max="9" width="3.44140625" style="51" customWidth="1"/>
    <col min="10" max="10" width="8.88671875" style="51"/>
    <col min="11" max="11" width="7.109375" style="51" customWidth="1"/>
    <col min="12" max="12" width="9.88671875" style="51" bestFit="1" customWidth="1"/>
    <col min="13" max="13" width="11" style="51" bestFit="1" customWidth="1"/>
    <col min="14" max="14" width="11.44140625" style="51" bestFit="1" customWidth="1"/>
    <col min="15" max="16384" width="8.88671875" style="51"/>
  </cols>
  <sheetData>
    <row r="1" spans="1:14">
      <c r="A1" s="50" t="s">
        <v>0</v>
      </c>
    </row>
    <row r="2" spans="1:14">
      <c r="A2" s="52"/>
      <c r="B2" s="50"/>
      <c r="C2" s="50"/>
      <c r="D2" s="50"/>
      <c r="E2" s="50"/>
      <c r="F2" s="50"/>
      <c r="G2" s="50"/>
      <c r="H2" s="50"/>
    </row>
    <row r="3" spans="1:14">
      <c r="A3" s="53"/>
      <c r="B3" s="50"/>
      <c r="C3" s="50"/>
      <c r="D3" s="50"/>
      <c r="E3" s="50"/>
      <c r="F3" s="50"/>
      <c r="G3" s="50"/>
      <c r="H3" s="50"/>
    </row>
    <row r="4" spans="1:14">
      <c r="A4" s="50"/>
      <c r="B4" s="50"/>
      <c r="C4" s="50"/>
      <c r="D4" s="50"/>
      <c r="E4" s="50"/>
      <c r="F4" s="50"/>
      <c r="G4" s="50"/>
      <c r="H4" s="50"/>
    </row>
    <row r="5" spans="1:14">
      <c r="A5" s="50" t="s">
        <v>2</v>
      </c>
      <c r="B5" s="50"/>
      <c r="C5" s="50"/>
      <c r="D5" s="50"/>
      <c r="E5" s="50"/>
      <c r="F5" s="50"/>
      <c r="G5" s="50"/>
      <c r="H5" s="50"/>
      <c r="J5" s="84" t="s">
        <v>62</v>
      </c>
      <c r="L5" s="85">
        <v>1</v>
      </c>
      <c r="M5" s="86">
        <v>2</v>
      </c>
      <c r="N5" s="87">
        <v>3</v>
      </c>
    </row>
    <row r="6" spans="1:14">
      <c r="A6" s="50"/>
      <c r="B6" s="54" t="s">
        <v>63</v>
      </c>
      <c r="C6" s="88">
        <v>1</v>
      </c>
      <c r="D6" s="56" t="s">
        <v>3</v>
      </c>
      <c r="E6" s="56" t="s">
        <v>4</v>
      </c>
      <c r="F6" s="56" t="s">
        <v>5</v>
      </c>
      <c r="G6" s="57" t="s">
        <v>6</v>
      </c>
      <c r="H6" s="50"/>
      <c r="L6" s="89" t="s">
        <v>51</v>
      </c>
      <c r="M6" s="90" t="s">
        <v>47</v>
      </c>
      <c r="N6" s="91" t="s">
        <v>53</v>
      </c>
    </row>
    <row r="7" spans="1:14">
      <c r="A7" s="50"/>
      <c r="B7" s="58" t="s">
        <v>7</v>
      </c>
      <c r="C7" s="59">
        <f>CHOOSE($C$6,L7,M7,N7)</f>
        <v>50</v>
      </c>
      <c r="D7" s="60"/>
      <c r="E7" s="60"/>
      <c r="F7" s="60"/>
      <c r="G7" s="61"/>
      <c r="H7" s="50"/>
      <c r="K7" s="54" t="s">
        <v>7</v>
      </c>
      <c r="L7" s="92">
        <v>50</v>
      </c>
      <c r="M7" s="93">
        <v>40</v>
      </c>
      <c r="N7" s="94">
        <v>35</v>
      </c>
    </row>
    <row r="8" spans="1:14">
      <c r="A8" s="50"/>
      <c r="B8" s="58" t="s">
        <v>8</v>
      </c>
      <c r="C8" s="59">
        <f>CHOOSE($C$6,L8,M8,N8)</f>
        <v>20</v>
      </c>
      <c r="D8" s="60"/>
      <c r="E8" s="60"/>
      <c r="F8" s="60"/>
      <c r="G8" s="61"/>
      <c r="H8" s="50"/>
      <c r="K8" s="63" t="s">
        <v>8</v>
      </c>
      <c r="L8" s="95">
        <v>20</v>
      </c>
      <c r="M8" s="96">
        <v>25</v>
      </c>
      <c r="N8" s="97">
        <v>30</v>
      </c>
    </row>
    <row r="9" spans="1:14">
      <c r="A9" s="50"/>
      <c r="B9" s="58" t="s">
        <v>9</v>
      </c>
      <c r="C9" s="60"/>
      <c r="D9" s="60">
        <v>0.9</v>
      </c>
      <c r="E9" s="60">
        <v>1.1000000000000001</v>
      </c>
      <c r="F9" s="60">
        <v>0.8</v>
      </c>
      <c r="G9" s="61">
        <v>1.2</v>
      </c>
      <c r="H9" s="50"/>
    </row>
    <row r="10" spans="1:14">
      <c r="A10" s="50"/>
      <c r="B10" s="58" t="s">
        <v>25</v>
      </c>
      <c r="C10" s="60">
        <v>0.15</v>
      </c>
      <c r="D10" s="60"/>
      <c r="E10" s="60"/>
      <c r="F10" s="60"/>
      <c r="G10" s="61"/>
      <c r="H10" s="50"/>
    </row>
    <row r="11" spans="1:14">
      <c r="A11" s="50"/>
      <c r="B11" s="58" t="s">
        <v>10</v>
      </c>
      <c r="C11" s="62"/>
      <c r="D11" s="60"/>
      <c r="E11" s="60"/>
      <c r="F11" s="60"/>
      <c r="G11" s="61"/>
      <c r="H11" s="50"/>
    </row>
    <row r="12" spans="1:14">
      <c r="A12" s="50"/>
      <c r="B12" s="58"/>
      <c r="C12" s="60">
        <v>35</v>
      </c>
      <c r="D12" s="60"/>
      <c r="E12" s="60"/>
      <c r="F12" s="60"/>
      <c r="G12" s="61"/>
      <c r="H12" s="50"/>
    </row>
    <row r="13" spans="1:14">
      <c r="A13" s="50"/>
      <c r="B13" s="58"/>
      <c r="C13" s="60">
        <v>3000</v>
      </c>
      <c r="D13" s="60"/>
      <c r="E13" s="60"/>
      <c r="F13" s="60"/>
      <c r="G13" s="61"/>
      <c r="H13" s="50"/>
    </row>
    <row r="14" spans="1:14">
      <c r="A14" s="50"/>
      <c r="B14" s="58" t="s">
        <v>21</v>
      </c>
      <c r="C14" s="60"/>
      <c r="D14" s="60">
        <v>8000</v>
      </c>
      <c r="E14" s="60">
        <v>8000</v>
      </c>
      <c r="F14" s="60">
        <v>9000</v>
      </c>
      <c r="G14" s="61">
        <v>9000</v>
      </c>
      <c r="H14" s="50"/>
    </row>
    <row r="15" spans="1:14">
      <c r="A15" s="50"/>
      <c r="B15" s="63" t="s">
        <v>11</v>
      </c>
      <c r="C15" s="64">
        <v>40000</v>
      </c>
      <c r="D15" s="65"/>
      <c r="E15" s="65"/>
      <c r="F15" s="65"/>
      <c r="G15" s="66"/>
      <c r="H15" s="50"/>
    </row>
    <row r="16" spans="1:14">
      <c r="A16" s="50"/>
      <c r="B16" s="50"/>
      <c r="C16" s="50"/>
      <c r="D16" s="50"/>
      <c r="E16" s="50"/>
      <c r="F16" s="50"/>
      <c r="G16" s="50"/>
      <c r="H16" s="50"/>
    </row>
    <row r="17" spans="1:8">
      <c r="A17" s="50" t="s">
        <v>37</v>
      </c>
      <c r="B17" s="50"/>
      <c r="C17" s="50"/>
      <c r="D17" s="50"/>
      <c r="E17" s="50"/>
      <c r="F17" s="50"/>
      <c r="G17" s="50"/>
      <c r="H17" s="67" t="s">
        <v>12</v>
      </c>
    </row>
    <row r="18" spans="1:8">
      <c r="A18" s="50"/>
      <c r="B18" s="68" t="s">
        <v>13</v>
      </c>
      <c r="C18" s="69"/>
      <c r="D18" s="70">
        <v>10000</v>
      </c>
      <c r="E18" s="71">
        <v>10000</v>
      </c>
      <c r="F18" s="71">
        <v>10000</v>
      </c>
      <c r="G18" s="72">
        <v>10000</v>
      </c>
      <c r="H18" s="73">
        <f>SUM(D18:G18)</f>
        <v>40000</v>
      </c>
    </row>
    <row r="19" spans="1:8">
      <c r="A19" s="50"/>
      <c r="B19" s="74" t="s">
        <v>14</v>
      </c>
      <c r="C19" s="50"/>
      <c r="D19" s="50" t="s">
        <v>14</v>
      </c>
      <c r="E19" s="50"/>
      <c r="F19" s="50" t="s">
        <v>14</v>
      </c>
      <c r="G19" s="50"/>
      <c r="H19" s="50"/>
    </row>
    <row r="20" spans="1:8">
      <c r="A20" s="50" t="s">
        <v>15</v>
      </c>
      <c r="B20" s="50"/>
      <c r="C20" s="50"/>
      <c r="D20" s="50" t="s">
        <v>14</v>
      </c>
      <c r="E20" s="50"/>
      <c r="F20" s="50"/>
      <c r="G20" s="50"/>
      <c r="H20" s="50" t="s">
        <v>14</v>
      </c>
    </row>
    <row r="21" spans="1:8">
      <c r="A21" s="50"/>
      <c r="B21" s="68" t="s">
        <v>16</v>
      </c>
      <c r="C21" s="75">
        <f>H37</f>
        <v>285155.25890622847</v>
      </c>
      <c r="D21" s="50"/>
      <c r="E21" s="68" t="s">
        <v>38</v>
      </c>
      <c r="F21" s="76">
        <v>69662.103562491364</v>
      </c>
      <c r="G21" s="50"/>
      <c r="H21" s="50" t="s">
        <v>14</v>
      </c>
    </row>
    <row r="22" spans="1:8">
      <c r="A22" s="50"/>
      <c r="B22" s="50"/>
      <c r="C22" s="73"/>
      <c r="D22" s="77"/>
      <c r="E22" s="50"/>
      <c r="F22" s="50"/>
      <c r="G22" s="50"/>
      <c r="H22" s="50"/>
    </row>
    <row r="23" spans="1:8">
      <c r="A23" s="50" t="s">
        <v>39</v>
      </c>
      <c r="B23" s="50"/>
      <c r="C23" s="50"/>
      <c r="H23" s="50"/>
    </row>
    <row r="24" spans="1:8">
      <c r="A24" s="50"/>
      <c r="B24" s="54" t="s">
        <v>17</v>
      </c>
      <c r="C24" s="55"/>
      <c r="D24" s="56" t="s">
        <v>3</v>
      </c>
      <c r="E24" s="56" t="s">
        <v>4</v>
      </c>
      <c r="F24" s="56" t="s">
        <v>5</v>
      </c>
      <c r="G24" s="56" t="s">
        <v>6</v>
      </c>
      <c r="H24" s="57" t="s">
        <v>12</v>
      </c>
    </row>
    <row r="25" spans="1:8">
      <c r="A25" s="50"/>
      <c r="B25" s="58" t="s">
        <v>9</v>
      </c>
      <c r="C25" s="60"/>
      <c r="D25" s="78">
        <f>D9</f>
        <v>0.9</v>
      </c>
      <c r="E25" s="78">
        <f>E9</f>
        <v>1.1000000000000001</v>
      </c>
      <c r="F25" s="78">
        <f>F9</f>
        <v>0.8</v>
      </c>
      <c r="G25" s="78">
        <f>G9</f>
        <v>1.2</v>
      </c>
      <c r="H25" s="79"/>
    </row>
    <row r="26" spans="1:8">
      <c r="A26" s="50"/>
      <c r="B26" s="58"/>
      <c r="C26" s="60"/>
      <c r="D26" s="62"/>
      <c r="E26" s="62"/>
      <c r="F26" s="62"/>
      <c r="G26" s="62"/>
      <c r="H26" s="79"/>
    </row>
    <row r="27" spans="1:8">
      <c r="A27" s="50"/>
      <c r="B27" s="58" t="s">
        <v>18</v>
      </c>
      <c r="C27" s="60"/>
      <c r="D27" s="80">
        <f>$C$12*D25*($C$13+D18)^0.5</f>
        <v>3591.5525890622844</v>
      </c>
      <c r="E27" s="80">
        <f>$C$12*E25*($C$13+E18)^0.5</f>
        <v>4389.6753866316812</v>
      </c>
      <c r="F27" s="80">
        <f>$C$12*F25*($C$13+F18)^0.5</f>
        <v>3192.4911902775862</v>
      </c>
      <c r="G27" s="80">
        <f>$C$12*G25*($C$13+G18)^0.5</f>
        <v>4788.7367854163795</v>
      </c>
      <c r="H27" s="81">
        <f>SUM(D27:G27)</f>
        <v>15962.455951387932</v>
      </c>
    </row>
    <row r="28" spans="1:8">
      <c r="A28" s="50"/>
      <c r="B28" s="58" t="s">
        <v>19</v>
      </c>
      <c r="C28" s="60"/>
      <c r="D28" s="80">
        <f>$C$7*D27</f>
        <v>179577.6294531142</v>
      </c>
      <c r="E28" s="80">
        <f>$C$7*E27</f>
        <v>219483.76933158407</v>
      </c>
      <c r="F28" s="80">
        <f>$C$7*F27</f>
        <v>159624.5595138793</v>
      </c>
      <c r="G28" s="80">
        <f>$C$7*G27</f>
        <v>239436.83927081898</v>
      </c>
      <c r="H28" s="81">
        <f>SUM(D28:G28)</f>
        <v>798122.79756939656</v>
      </c>
    </row>
    <row r="29" spans="1:8">
      <c r="A29" s="50"/>
      <c r="B29" s="58" t="s">
        <v>46</v>
      </c>
      <c r="C29" s="60"/>
      <c r="D29" s="80">
        <f>$C$8*D27</f>
        <v>71831.051781245682</v>
      </c>
      <c r="E29" s="80">
        <f>$C$8*E27</f>
        <v>87793.507732633618</v>
      </c>
      <c r="F29" s="80">
        <f>$C$8*F27</f>
        <v>63849.823805551721</v>
      </c>
      <c r="G29" s="80">
        <f>$C$8*G27</f>
        <v>95774.735708327586</v>
      </c>
      <c r="H29" s="81">
        <f>SUM(D29:G29)</f>
        <v>319249.1190277586</v>
      </c>
    </row>
    <row r="30" spans="1:8">
      <c r="A30" s="50"/>
      <c r="B30" s="58" t="s">
        <v>20</v>
      </c>
      <c r="C30" s="60"/>
      <c r="D30" s="80">
        <f>D28-D29</f>
        <v>107746.57767186852</v>
      </c>
      <c r="E30" s="80">
        <f>E28-E29</f>
        <v>131690.26159895046</v>
      </c>
      <c r="F30" s="80">
        <f>F28-F29</f>
        <v>95774.735708327586</v>
      </c>
      <c r="G30" s="80">
        <f>G28-G29</f>
        <v>143662.10356249139</v>
      </c>
      <c r="H30" s="81">
        <f>SUM(D30:G30)</f>
        <v>478873.67854163796</v>
      </c>
    </row>
    <row r="31" spans="1:8">
      <c r="A31" s="50"/>
      <c r="B31" s="58"/>
      <c r="C31" s="60"/>
      <c r="D31" s="80"/>
      <c r="E31" s="80"/>
      <c r="F31" s="80"/>
      <c r="G31" s="80"/>
      <c r="H31" s="81"/>
    </row>
    <row r="32" spans="1:8">
      <c r="A32" s="50"/>
      <c r="B32" s="58" t="s">
        <v>21</v>
      </c>
      <c r="C32" s="60"/>
      <c r="D32" s="80">
        <f>D14</f>
        <v>8000</v>
      </c>
      <c r="E32" s="80">
        <f>E14</f>
        <v>8000</v>
      </c>
      <c r="F32" s="80">
        <f>F14</f>
        <v>9000</v>
      </c>
      <c r="G32" s="80">
        <f>G14</f>
        <v>9000</v>
      </c>
      <c r="H32" s="81">
        <f>SUM(D32:G32)</f>
        <v>34000</v>
      </c>
    </row>
    <row r="33" spans="1:8">
      <c r="A33" s="50"/>
      <c r="B33" s="58" t="s">
        <v>22</v>
      </c>
      <c r="C33" s="60"/>
      <c r="D33" s="80">
        <f>D18</f>
        <v>10000</v>
      </c>
      <c r="E33" s="80">
        <f>E18</f>
        <v>10000</v>
      </c>
      <c r="F33" s="80">
        <f>F18</f>
        <v>10000</v>
      </c>
      <c r="G33" s="80">
        <f>G18</f>
        <v>10000</v>
      </c>
      <c r="H33" s="81">
        <f>SUM(D33:G33)</f>
        <v>40000</v>
      </c>
    </row>
    <row r="34" spans="1:8">
      <c r="A34" s="50"/>
      <c r="B34" s="58" t="s">
        <v>23</v>
      </c>
      <c r="C34" s="60"/>
      <c r="D34" s="80">
        <f>$C$10*D28</f>
        <v>26936.644417967131</v>
      </c>
      <c r="E34" s="80">
        <f>$C$10*E28</f>
        <v>32922.565399737607</v>
      </c>
      <c r="F34" s="80">
        <f>$C$10*F28</f>
        <v>23943.683927081893</v>
      </c>
      <c r="G34" s="80">
        <f>$C$10*G28</f>
        <v>35915.525890622848</v>
      </c>
      <c r="H34" s="81">
        <f>SUM(D34:G34)</f>
        <v>119718.41963540949</v>
      </c>
    </row>
    <row r="35" spans="1:8">
      <c r="A35" s="50"/>
      <c r="B35" s="58" t="s">
        <v>32</v>
      </c>
      <c r="C35" s="60"/>
      <c r="D35" s="80">
        <f>SUM(D32:D34)</f>
        <v>44936.644417967131</v>
      </c>
      <c r="E35" s="80">
        <f>SUM(E32:E34)</f>
        <v>50922.565399737607</v>
      </c>
      <c r="F35" s="80">
        <f>SUM(F32:F34)</f>
        <v>42943.683927081889</v>
      </c>
      <c r="G35" s="80">
        <f>SUM(G32:G34)</f>
        <v>54915.525890622848</v>
      </c>
      <c r="H35" s="81">
        <f>SUM(D35:G35)</f>
        <v>193718.41963540946</v>
      </c>
    </row>
    <row r="36" spans="1:8">
      <c r="A36" s="50"/>
      <c r="B36" s="58"/>
      <c r="C36" s="60"/>
      <c r="D36" s="80"/>
      <c r="E36" s="80"/>
      <c r="F36" s="80"/>
      <c r="G36" s="80"/>
      <c r="H36" s="81"/>
    </row>
    <row r="37" spans="1:8">
      <c r="A37" s="50"/>
      <c r="B37" s="58" t="s">
        <v>16</v>
      </c>
      <c r="C37" s="60"/>
      <c r="D37" s="80">
        <f>D30-D35</f>
        <v>62809.933253901392</v>
      </c>
      <c r="E37" s="80">
        <f>E30-E35</f>
        <v>80767.696199212849</v>
      </c>
      <c r="F37" s="80">
        <f>F30-F35</f>
        <v>52831.051781245696</v>
      </c>
      <c r="G37" s="80">
        <f>G30-G35</f>
        <v>88746.577671868552</v>
      </c>
      <c r="H37" s="81">
        <f>SUM(D37:G37)</f>
        <v>285155.25890622847</v>
      </c>
    </row>
    <row r="38" spans="1:8">
      <c r="A38" s="50"/>
      <c r="B38" s="63" t="s">
        <v>24</v>
      </c>
      <c r="C38" s="65"/>
      <c r="D38" s="82">
        <f>D37/D28</f>
        <v>0.34976479779348235</v>
      </c>
      <c r="E38" s="82">
        <f>E37/E28</f>
        <v>0.36798938001284931</v>
      </c>
      <c r="F38" s="82">
        <f>F37/F28</f>
        <v>0.33097069737976037</v>
      </c>
      <c r="G38" s="82">
        <f>G37/G28</f>
        <v>0.37064713158650692</v>
      </c>
      <c r="H38" s="83">
        <f>H37/H28</f>
        <v>0.35728243795897119</v>
      </c>
    </row>
    <row r="65534" spans="255:255">
      <c r="IU65534" s="51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12"/>
  <sheetViews>
    <sheetView workbookViewId="0">
      <selection activeCell="C1" sqref="C1"/>
    </sheetView>
  </sheetViews>
  <sheetFormatPr defaultColWidth="9.109375" defaultRowHeight="14.4"/>
  <cols>
    <col min="1" max="1" width="8.5546875" style="51" customWidth="1"/>
    <col min="2" max="2" width="11.44140625" style="51" customWidth="1"/>
    <col min="3" max="16384" width="9.109375" style="51"/>
  </cols>
  <sheetData>
    <row r="1" spans="1:2">
      <c r="A1" s="98" t="s">
        <v>67</v>
      </c>
      <c r="B1" s="99" t="s">
        <v>68</v>
      </c>
    </row>
    <row r="2" spans="1:2">
      <c r="A2" s="100">
        <v>20</v>
      </c>
      <c r="B2" s="101">
        <v>149474.38</v>
      </c>
    </row>
    <row r="3" spans="1:2">
      <c r="A3" s="102">
        <v>21</v>
      </c>
      <c r="B3" s="103">
        <v>133511.93</v>
      </c>
    </row>
    <row r="4" spans="1:2">
      <c r="A4" s="102">
        <v>22</v>
      </c>
      <c r="B4" s="103">
        <v>117549.47</v>
      </c>
    </row>
    <row r="5" spans="1:2">
      <c r="A5" s="102">
        <v>23</v>
      </c>
      <c r="B5" s="103">
        <v>101587.02</v>
      </c>
    </row>
    <row r="6" spans="1:2">
      <c r="A6" s="102">
        <v>24</v>
      </c>
      <c r="B6" s="103">
        <v>85624.56</v>
      </c>
    </row>
    <row r="7" spans="1:2">
      <c r="A7" s="102">
        <v>25</v>
      </c>
      <c r="B7" s="103">
        <v>69662.100000000006</v>
      </c>
    </row>
    <row r="8" spans="1:2">
      <c r="A8" s="102">
        <v>26</v>
      </c>
      <c r="B8" s="103">
        <v>53699.65</v>
      </c>
    </row>
    <row r="9" spans="1:2">
      <c r="A9" s="102">
        <v>27</v>
      </c>
      <c r="B9" s="103">
        <v>37737.19</v>
      </c>
    </row>
    <row r="10" spans="1:2">
      <c r="A10" s="102">
        <v>28</v>
      </c>
      <c r="B10" s="103">
        <v>21774.74</v>
      </c>
    </row>
    <row r="11" spans="1:2">
      <c r="A11" s="102">
        <v>29</v>
      </c>
      <c r="B11" s="103">
        <v>5812.28</v>
      </c>
    </row>
    <row r="12" spans="1:2">
      <c r="A12" s="104">
        <v>30</v>
      </c>
      <c r="B12" s="105">
        <v>-10150.18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3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6"/>
  <sheetViews>
    <sheetView workbookViewId="0">
      <selection activeCell="A2" sqref="A2"/>
    </sheetView>
  </sheetViews>
  <sheetFormatPr defaultColWidth="9.109375" defaultRowHeight="14.4"/>
  <cols>
    <col min="1" max="1" width="21.5546875" style="51" customWidth="1"/>
    <col min="2" max="12" width="8.109375" style="51" customWidth="1"/>
    <col min="13" max="16384" width="9.109375" style="51"/>
  </cols>
  <sheetData>
    <row r="1" spans="1:12">
      <c r="A1" s="113" t="s">
        <v>64</v>
      </c>
      <c r="B1" s="113"/>
      <c r="C1" s="113"/>
      <c r="D1" s="113"/>
      <c r="E1" s="113"/>
    </row>
    <row r="3" spans="1:12">
      <c r="F3" s="52" t="s">
        <v>66</v>
      </c>
    </row>
    <row r="4" spans="1:12" ht="15" thickBot="1">
      <c r="A4" s="52" t="s">
        <v>65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" thickBot="1">
      <c r="A5" s="106"/>
      <c r="B5" s="107">
        <v>5000</v>
      </c>
      <c r="C5" s="107">
        <v>6000</v>
      </c>
      <c r="D5" s="107">
        <v>7000</v>
      </c>
      <c r="E5" s="107">
        <v>8000</v>
      </c>
      <c r="F5" s="107">
        <v>9000</v>
      </c>
      <c r="G5" s="107">
        <v>10000</v>
      </c>
      <c r="H5" s="107">
        <v>11000</v>
      </c>
      <c r="I5" s="107">
        <v>12000</v>
      </c>
      <c r="J5" s="107">
        <v>13000</v>
      </c>
      <c r="K5" s="107">
        <v>14000</v>
      </c>
      <c r="L5" s="107">
        <v>15000</v>
      </c>
    </row>
    <row r="6" spans="1:12">
      <c r="A6" s="108">
        <v>5000</v>
      </c>
      <c r="B6" s="109">
        <v>64179.964814240404</v>
      </c>
      <c r="C6" s="109">
        <v>65059.93892354361</v>
      </c>
      <c r="D6" s="109">
        <v>65838.062646093298</v>
      </c>
      <c r="E6" s="109">
        <v>66529.289235189048</v>
      </c>
      <c r="F6" s="109">
        <v>67145.235881201326</v>
      </c>
      <c r="G6" s="109">
        <v>67695.141125778406</v>
      </c>
      <c r="H6" s="109">
        <v>68186.495542973644</v>
      </c>
      <c r="I6" s="109">
        <v>68625.472439811856</v>
      </c>
      <c r="J6" s="109">
        <v>69017.231016027043</v>
      </c>
      <c r="K6" s="109">
        <v>69366.135314147657</v>
      </c>
      <c r="L6" s="109">
        <v>69675.91589831392</v>
      </c>
    </row>
    <row r="7" spans="1:12">
      <c r="A7" s="108">
        <v>6000</v>
      </c>
      <c r="B7" s="109">
        <v>64718.125449124869</v>
      </c>
      <c r="C7" s="109">
        <v>65598.099558428075</v>
      </c>
      <c r="D7" s="109">
        <v>66376.223280977763</v>
      </c>
      <c r="E7" s="109">
        <v>67067.449870073513</v>
      </c>
      <c r="F7" s="109">
        <v>67683.396516085792</v>
      </c>
      <c r="G7" s="109">
        <v>68233.301760662871</v>
      </c>
      <c r="H7" s="109">
        <v>68724.656177858109</v>
      </c>
      <c r="I7" s="109">
        <v>69163.633074696321</v>
      </c>
      <c r="J7" s="109">
        <v>69555.391650911508</v>
      </c>
      <c r="K7" s="109">
        <v>69904.295949032123</v>
      </c>
      <c r="L7" s="109">
        <v>70214.076533198386</v>
      </c>
    </row>
    <row r="8" spans="1:12">
      <c r="A8" s="108">
        <v>7000</v>
      </c>
      <c r="B8" s="109">
        <v>65172.953949392788</v>
      </c>
      <c r="C8" s="109">
        <v>66052.928058695994</v>
      </c>
      <c r="D8" s="109">
        <v>66831.051781245682</v>
      </c>
      <c r="E8" s="109">
        <v>67522.278370341432</v>
      </c>
      <c r="F8" s="109">
        <v>68138.22501635371</v>
      </c>
      <c r="G8" s="109">
        <v>68688.130260930804</v>
      </c>
      <c r="H8" s="109">
        <v>69179.484678126028</v>
      </c>
      <c r="I8" s="109">
        <v>69618.46157496424</v>
      </c>
      <c r="J8" s="109">
        <v>70010.220151179426</v>
      </c>
      <c r="K8" s="109">
        <v>70359.124449300056</v>
      </c>
      <c r="L8" s="109">
        <v>70668.905033466319</v>
      </c>
    </row>
    <row r="9" spans="1:12">
      <c r="A9" s="108">
        <v>8000</v>
      </c>
      <c r="B9" s="109">
        <v>65556.684795016583</v>
      </c>
      <c r="C9" s="109">
        <v>66436.658904319789</v>
      </c>
      <c r="D9" s="109">
        <v>67214.782626869477</v>
      </c>
      <c r="E9" s="109">
        <v>67906.009215965227</v>
      </c>
      <c r="F9" s="109">
        <v>68521.955861977505</v>
      </c>
      <c r="G9" s="109">
        <v>69071.861106554599</v>
      </c>
      <c r="H9" s="109">
        <v>69563.215523749823</v>
      </c>
      <c r="I9" s="109">
        <v>70002.192420588035</v>
      </c>
      <c r="J9" s="109">
        <v>70393.950996803222</v>
      </c>
      <c r="K9" s="109">
        <v>70742.855294923851</v>
      </c>
      <c r="L9" s="109">
        <v>71052.635879090114</v>
      </c>
    </row>
    <row r="10" spans="1:12">
      <c r="A10" s="108">
        <v>9000</v>
      </c>
      <c r="B10" s="109">
        <v>65878.8229599357</v>
      </c>
      <c r="C10" s="109">
        <v>66758.797069238906</v>
      </c>
      <c r="D10" s="109">
        <v>67536.920791788594</v>
      </c>
      <c r="E10" s="109">
        <v>68228.147380884344</v>
      </c>
      <c r="F10" s="109">
        <v>68844.094026896622</v>
      </c>
      <c r="G10" s="109">
        <v>69393.999271473702</v>
      </c>
      <c r="H10" s="109">
        <v>69885.35368866894</v>
      </c>
      <c r="I10" s="109">
        <v>70324.330585507152</v>
      </c>
      <c r="J10" s="109">
        <v>70716.089161722339</v>
      </c>
      <c r="K10" s="109">
        <v>71064.993459842954</v>
      </c>
      <c r="L10" s="109">
        <v>71374.774044009217</v>
      </c>
    </row>
    <row r="11" spans="1:12">
      <c r="A11" s="108">
        <v>10000</v>
      </c>
      <c r="B11" s="109">
        <v>66146.927250953348</v>
      </c>
      <c r="C11" s="109">
        <v>67026.901360256554</v>
      </c>
      <c r="D11" s="109">
        <v>67805.025082806242</v>
      </c>
      <c r="E11" s="109">
        <v>68496.251671901991</v>
      </c>
      <c r="F11" s="109">
        <v>69112.19831791427</v>
      </c>
      <c r="G11" s="109">
        <v>69662.103562491364</v>
      </c>
      <c r="H11" s="109">
        <v>70153.457979686587</v>
      </c>
      <c r="I11" s="109">
        <v>70592.4348765248</v>
      </c>
      <c r="J11" s="109">
        <v>70984.193452739986</v>
      </c>
      <c r="K11" s="109">
        <v>71333.097750860616</v>
      </c>
      <c r="L11" s="109">
        <v>71642.878335026879</v>
      </c>
    </row>
    <row r="12" spans="1:12">
      <c r="A12" s="108">
        <v>11000</v>
      </c>
      <c r="B12" s="109">
        <v>66367.126319567615</v>
      </c>
      <c r="C12" s="109">
        <v>67247.100428870821</v>
      </c>
      <c r="D12" s="109">
        <v>68025.224151420509</v>
      </c>
      <c r="E12" s="109">
        <v>68716.450740516259</v>
      </c>
      <c r="F12" s="109">
        <v>69332.397386528537</v>
      </c>
      <c r="G12" s="109">
        <v>69882.302631105616</v>
      </c>
      <c r="H12" s="109">
        <v>70373.657048300855</v>
      </c>
      <c r="I12" s="109">
        <v>70812.633945139067</v>
      </c>
      <c r="J12" s="109">
        <v>71204.392521354253</v>
      </c>
      <c r="K12" s="109">
        <v>71553.296819474868</v>
      </c>
      <c r="L12" s="109">
        <v>71863.077403641131</v>
      </c>
    </row>
    <row r="13" spans="1:12">
      <c r="A13" s="108">
        <v>12000</v>
      </c>
      <c r="B13" s="109">
        <v>66544.471053344329</v>
      </c>
      <c r="C13" s="109">
        <v>67424.445162647535</v>
      </c>
      <c r="D13" s="109">
        <v>68202.568885197223</v>
      </c>
      <c r="E13" s="109">
        <v>68893.795474292972</v>
      </c>
      <c r="F13" s="109">
        <v>69509.742120305251</v>
      </c>
      <c r="G13" s="109">
        <v>70059.647364882345</v>
      </c>
      <c r="H13" s="109">
        <v>70551.001782077568</v>
      </c>
      <c r="I13" s="109">
        <v>70989.978678915781</v>
      </c>
      <c r="J13" s="109">
        <v>71381.737255130967</v>
      </c>
      <c r="K13" s="109">
        <v>71730.641553251597</v>
      </c>
      <c r="L13" s="109">
        <v>72040.42213741786</v>
      </c>
    </row>
    <row r="14" spans="1:12">
      <c r="A14" s="108">
        <v>13000</v>
      </c>
      <c r="B14" s="109">
        <v>66683.182615702215</v>
      </c>
      <c r="C14" s="109">
        <v>67563.156725005421</v>
      </c>
      <c r="D14" s="109">
        <v>68341.280447555109</v>
      </c>
      <c r="E14" s="109">
        <v>69032.507036650859</v>
      </c>
      <c r="F14" s="109">
        <v>69648.453682663137</v>
      </c>
      <c r="G14" s="109">
        <v>70198.358927240217</v>
      </c>
      <c r="H14" s="109">
        <v>70689.713344435455</v>
      </c>
      <c r="I14" s="109">
        <v>71128.690241273667</v>
      </c>
      <c r="J14" s="109">
        <v>71520.448817488854</v>
      </c>
      <c r="K14" s="109">
        <v>71869.353115609469</v>
      </c>
      <c r="L14" s="109">
        <v>72179.133699775732</v>
      </c>
    </row>
    <row r="15" spans="1:12">
      <c r="A15" s="108">
        <v>14000</v>
      </c>
      <c r="B15" s="109">
        <v>66786.831586891785</v>
      </c>
      <c r="C15" s="109">
        <v>67666.805696194991</v>
      </c>
      <c r="D15" s="109">
        <v>68444.929418744694</v>
      </c>
      <c r="E15" s="109">
        <v>69136.156007840444</v>
      </c>
      <c r="F15" s="109">
        <v>69752.102653852722</v>
      </c>
      <c r="G15" s="109">
        <v>70302.007898429802</v>
      </c>
      <c r="H15" s="109">
        <v>70793.36231562504</v>
      </c>
      <c r="I15" s="109">
        <v>71232.339212463237</v>
      </c>
      <c r="J15" s="109">
        <v>71624.097788678424</v>
      </c>
      <c r="K15" s="109">
        <v>71973.002086799053</v>
      </c>
      <c r="L15" s="109">
        <v>72282.782670965316</v>
      </c>
    </row>
    <row r="16" spans="1:12" ht="15" thickBot="1">
      <c r="A16" s="110">
        <v>15000</v>
      </c>
      <c r="B16" s="111">
        <v>66858.470246664219</v>
      </c>
      <c r="C16" s="111">
        <v>67738.444355967426</v>
      </c>
      <c r="D16" s="111">
        <v>68516.568078517113</v>
      </c>
      <c r="E16" s="111">
        <v>69207.794667612863</v>
      </c>
      <c r="F16" s="111">
        <v>69823.741313625142</v>
      </c>
      <c r="G16" s="111">
        <v>70373.646558202221</v>
      </c>
      <c r="H16" s="111">
        <v>70865.000975397459</v>
      </c>
      <c r="I16" s="111">
        <v>71303.977872235671</v>
      </c>
      <c r="J16" s="111">
        <v>71695.736448450858</v>
      </c>
      <c r="K16" s="111">
        <v>72044.640746571473</v>
      </c>
      <c r="L16" s="111">
        <v>72354.421330737736</v>
      </c>
    </row>
  </sheetData>
  <mergeCells count="2">
    <mergeCell ref="A1:E1"/>
    <mergeCell ref="B4:L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"/>
  <sheetViews>
    <sheetView workbookViewId="0">
      <selection activeCell="G41" sqref="G40:G41"/>
    </sheetView>
  </sheetViews>
  <sheetFormatPr defaultRowHeight="13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B4" sqref="B4"/>
    </sheetView>
  </sheetViews>
  <sheetFormatPr defaultRowHeight="13.2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U65534"/>
  <sheetViews>
    <sheetView zoomScaleNormal="100" workbookViewId="0">
      <selection activeCell="N43" sqref="N43"/>
    </sheetView>
  </sheetViews>
  <sheetFormatPr defaultColWidth="8.88671875" defaultRowHeight="14.4"/>
  <cols>
    <col min="1" max="1" width="15" style="51" customWidth="1"/>
    <col min="2" max="2" width="14" style="51" customWidth="1"/>
    <col min="3" max="3" width="9.6640625" style="51" customWidth="1"/>
    <col min="4" max="7" width="10.44140625" style="51" customWidth="1"/>
    <col min="8" max="8" width="9.6640625" style="51" customWidth="1"/>
    <col min="9" max="9" width="3.44140625" style="51" customWidth="1"/>
    <col min="10" max="10" width="14.44140625" style="51" customWidth="1"/>
    <col min="11" max="16384" width="8.88671875" style="51"/>
  </cols>
  <sheetData>
    <row r="1" spans="1:10">
      <c r="A1" s="50" t="s">
        <v>0</v>
      </c>
    </row>
    <row r="2" spans="1:10">
      <c r="A2" s="112" t="s">
        <v>1</v>
      </c>
      <c r="B2" s="50"/>
      <c r="C2" s="50"/>
      <c r="D2" s="50"/>
      <c r="E2" s="50"/>
      <c r="F2" s="50"/>
      <c r="G2" s="50"/>
      <c r="H2" s="50"/>
    </row>
    <row r="3" spans="1:10">
      <c r="A3" s="53">
        <v>40216</v>
      </c>
      <c r="B3" s="50"/>
      <c r="C3" s="50"/>
      <c r="D3" s="50"/>
      <c r="E3" s="50"/>
      <c r="F3" s="50"/>
      <c r="G3" s="50"/>
      <c r="H3" s="50"/>
    </row>
    <row r="4" spans="1:10">
      <c r="A4" s="50"/>
      <c r="B4" s="50"/>
      <c r="C4" s="50"/>
      <c r="D4" s="50"/>
      <c r="E4" s="50"/>
      <c r="F4" s="50"/>
      <c r="G4" s="50"/>
      <c r="H4" s="50"/>
    </row>
    <row r="5" spans="1:10">
      <c r="A5" s="50" t="s">
        <v>2</v>
      </c>
      <c r="B5" s="50"/>
      <c r="C5" s="50"/>
      <c r="D5" s="50"/>
      <c r="E5" s="50"/>
      <c r="F5" s="50"/>
      <c r="G5" s="50"/>
      <c r="H5" s="50"/>
    </row>
    <row r="6" spans="1:10">
      <c r="A6" s="50"/>
      <c r="B6" s="54"/>
      <c r="C6" s="55"/>
      <c r="D6" s="56" t="s">
        <v>3</v>
      </c>
      <c r="E6" s="56" t="s">
        <v>4</v>
      </c>
      <c r="F6" s="56" t="s">
        <v>5</v>
      </c>
      <c r="G6" s="57" t="s">
        <v>6</v>
      </c>
      <c r="H6" s="50"/>
      <c r="J6" s="50" t="s">
        <v>40</v>
      </c>
    </row>
    <row r="7" spans="1:10">
      <c r="A7" s="50"/>
      <c r="B7" s="58" t="s">
        <v>7</v>
      </c>
      <c r="C7" s="59">
        <v>40</v>
      </c>
      <c r="D7" s="60"/>
      <c r="E7" s="60"/>
      <c r="F7" s="60"/>
      <c r="G7" s="61"/>
      <c r="H7" s="50"/>
      <c r="J7" s="51" t="s">
        <v>41</v>
      </c>
    </row>
    <row r="8" spans="1:10">
      <c r="A8" s="50"/>
      <c r="B8" s="58" t="s">
        <v>8</v>
      </c>
      <c r="C8" s="59">
        <v>29.364121897948557</v>
      </c>
      <c r="D8" s="60"/>
      <c r="E8" s="60"/>
      <c r="F8" s="60"/>
      <c r="G8" s="61"/>
      <c r="H8" s="50"/>
      <c r="J8" s="51" t="s">
        <v>42</v>
      </c>
    </row>
    <row r="9" spans="1:10">
      <c r="A9" s="50"/>
      <c r="B9" s="58" t="s">
        <v>9</v>
      </c>
      <c r="C9" s="60"/>
      <c r="D9" s="60">
        <v>0.9</v>
      </c>
      <c r="E9" s="60">
        <v>1.1000000000000001</v>
      </c>
      <c r="F9" s="60">
        <v>0.8</v>
      </c>
      <c r="G9" s="61">
        <v>1.2</v>
      </c>
      <c r="H9" s="50"/>
      <c r="J9" s="51" t="s">
        <v>43</v>
      </c>
    </row>
    <row r="10" spans="1:10">
      <c r="A10" s="50"/>
      <c r="B10" s="58" t="s">
        <v>25</v>
      </c>
      <c r="C10" s="60">
        <v>0.15</v>
      </c>
      <c r="D10" s="60"/>
      <c r="E10" s="60"/>
      <c r="F10" s="60"/>
      <c r="G10" s="61"/>
      <c r="H10" s="50"/>
      <c r="J10" s="51" t="s">
        <v>42</v>
      </c>
    </row>
    <row r="11" spans="1:10">
      <c r="A11" s="50"/>
      <c r="B11" s="58" t="s">
        <v>10</v>
      </c>
      <c r="C11" s="62"/>
      <c r="D11" s="60"/>
      <c r="E11" s="60"/>
      <c r="F11" s="60"/>
      <c r="G11" s="61"/>
      <c r="H11" s="50"/>
    </row>
    <row r="12" spans="1:10">
      <c r="A12" s="50"/>
      <c r="B12" s="58"/>
      <c r="C12" s="60">
        <v>35</v>
      </c>
      <c r="D12" s="60"/>
      <c r="E12" s="60"/>
      <c r="F12" s="60"/>
      <c r="G12" s="61"/>
      <c r="H12" s="50"/>
      <c r="J12" s="51" t="s">
        <v>44</v>
      </c>
    </row>
    <row r="13" spans="1:10">
      <c r="A13" s="50"/>
      <c r="B13" s="58"/>
      <c r="C13" s="60">
        <v>3000</v>
      </c>
      <c r="D13" s="60"/>
      <c r="E13" s="60"/>
      <c r="F13" s="60"/>
      <c r="G13" s="61"/>
      <c r="H13" s="50"/>
    </row>
    <row r="14" spans="1:10">
      <c r="A14" s="50"/>
      <c r="B14" s="58" t="s">
        <v>21</v>
      </c>
      <c r="C14" s="60"/>
      <c r="D14" s="60">
        <v>8000</v>
      </c>
      <c r="E14" s="60">
        <v>8000</v>
      </c>
      <c r="F14" s="60">
        <v>9000</v>
      </c>
      <c r="G14" s="61">
        <v>9000</v>
      </c>
      <c r="H14" s="50"/>
      <c r="J14" s="51" t="s">
        <v>44</v>
      </c>
    </row>
    <row r="15" spans="1:10">
      <c r="A15" s="50"/>
      <c r="B15" s="63" t="s">
        <v>11</v>
      </c>
      <c r="C15" s="64">
        <v>40000</v>
      </c>
      <c r="D15" s="65"/>
      <c r="E15" s="65"/>
      <c r="F15" s="65"/>
      <c r="G15" s="66"/>
      <c r="H15" s="50"/>
      <c r="J15" s="51" t="s">
        <v>45</v>
      </c>
    </row>
    <row r="16" spans="1:10">
      <c r="A16" s="50"/>
      <c r="B16" s="50"/>
      <c r="C16" s="50"/>
      <c r="D16" s="50"/>
      <c r="E16" s="50"/>
      <c r="F16" s="50"/>
      <c r="G16" s="50"/>
      <c r="H16" s="50"/>
    </row>
    <row r="17" spans="1:10">
      <c r="A17" s="50" t="s">
        <v>37</v>
      </c>
      <c r="B17" s="50"/>
      <c r="C17" s="50"/>
      <c r="D17" s="50"/>
      <c r="E17" s="50"/>
      <c r="F17" s="50"/>
      <c r="G17" s="50"/>
      <c r="H17" s="67" t="s">
        <v>12</v>
      </c>
    </row>
    <row r="18" spans="1:10">
      <c r="A18" s="50"/>
      <c r="B18" s="68" t="s">
        <v>13</v>
      </c>
      <c r="C18" s="69"/>
      <c r="D18" s="70">
        <v>10000</v>
      </c>
      <c r="E18" s="70">
        <v>10000</v>
      </c>
      <c r="F18" s="71">
        <v>10000</v>
      </c>
      <c r="G18" s="72">
        <v>10000</v>
      </c>
      <c r="H18" s="73">
        <f>SUM(D18:G18)</f>
        <v>40000</v>
      </c>
      <c r="J18" s="51" t="s">
        <v>33</v>
      </c>
    </row>
    <row r="19" spans="1:10">
      <c r="A19" s="50"/>
      <c r="B19" s="74" t="s">
        <v>14</v>
      </c>
      <c r="C19" s="50"/>
      <c r="D19" s="50"/>
      <c r="E19" s="50"/>
      <c r="F19" s="50" t="s">
        <v>14</v>
      </c>
      <c r="G19" s="50"/>
      <c r="H19" s="50"/>
    </row>
    <row r="20" spans="1:10">
      <c r="A20" s="50" t="s">
        <v>15</v>
      </c>
      <c r="B20" s="50"/>
      <c r="C20" s="50"/>
      <c r="D20" s="50" t="s">
        <v>14</v>
      </c>
      <c r="E20" s="50"/>
      <c r="F20" s="50"/>
      <c r="G20" s="50"/>
      <c r="H20" s="50" t="s">
        <v>14</v>
      </c>
    </row>
    <row r="21" spans="1:10">
      <c r="A21" s="50"/>
      <c r="B21" s="68" t="s">
        <v>16</v>
      </c>
      <c r="C21" s="75">
        <f>H37</f>
        <v>7.2759576141834259E-12</v>
      </c>
      <c r="D21" s="50"/>
      <c r="E21" s="68" t="s">
        <v>38</v>
      </c>
      <c r="F21" s="76">
        <v>69662.103562491364</v>
      </c>
      <c r="G21" s="50"/>
      <c r="H21" s="50" t="s">
        <v>14</v>
      </c>
    </row>
    <row r="22" spans="1:10">
      <c r="A22" s="50"/>
      <c r="B22" s="50"/>
      <c r="C22" s="73"/>
      <c r="D22" s="77"/>
      <c r="E22" s="50"/>
      <c r="F22" s="50"/>
      <c r="G22" s="50"/>
      <c r="H22" s="50"/>
    </row>
    <row r="23" spans="1:10">
      <c r="A23" s="50" t="s">
        <v>39</v>
      </c>
      <c r="B23" s="50"/>
      <c r="C23" s="50"/>
      <c r="H23" s="50"/>
    </row>
    <row r="24" spans="1:10">
      <c r="A24" s="50"/>
      <c r="B24" s="54" t="s">
        <v>17</v>
      </c>
      <c r="C24" s="55"/>
      <c r="D24" s="56" t="s">
        <v>3</v>
      </c>
      <c r="E24" s="56" t="s">
        <v>4</v>
      </c>
      <c r="F24" s="56" t="s">
        <v>5</v>
      </c>
      <c r="G24" s="56" t="s">
        <v>6</v>
      </c>
      <c r="H24" s="57" t="s">
        <v>12</v>
      </c>
    </row>
    <row r="25" spans="1:10">
      <c r="A25" s="50"/>
      <c r="B25" s="58" t="s">
        <v>9</v>
      </c>
      <c r="C25" s="60"/>
      <c r="D25" s="78">
        <f>D9</f>
        <v>0.9</v>
      </c>
      <c r="E25" s="78">
        <f>E9</f>
        <v>1.1000000000000001</v>
      </c>
      <c r="F25" s="78">
        <f>F9</f>
        <v>0.8</v>
      </c>
      <c r="G25" s="78">
        <f>G9</f>
        <v>1.2</v>
      </c>
      <c r="H25" s="79"/>
    </row>
    <row r="26" spans="1:10">
      <c r="A26" s="50"/>
      <c r="B26" s="58"/>
      <c r="C26" s="60"/>
      <c r="D26" s="62"/>
      <c r="E26" s="62"/>
      <c r="F26" s="62"/>
      <c r="G26" s="62"/>
      <c r="H26" s="79"/>
    </row>
    <row r="27" spans="1:10">
      <c r="A27" s="50"/>
      <c r="B27" s="58" t="s">
        <v>18</v>
      </c>
      <c r="C27" s="60"/>
      <c r="D27" s="80">
        <f>$C$12*D25*($C$13+D18)^0.5</f>
        <v>3591.5525890622844</v>
      </c>
      <c r="E27" s="80">
        <f>$C$12*E25*($C$13+E18)^0.5</f>
        <v>4389.6753866316812</v>
      </c>
      <c r="F27" s="80">
        <f>$C$12*F25*($C$13+F18)^0.5</f>
        <v>3192.4911902775862</v>
      </c>
      <c r="G27" s="80">
        <f>$C$12*G25*($C$13+G18)^0.5</f>
        <v>4788.7367854163795</v>
      </c>
      <c r="H27" s="81">
        <f>SUM(D27:G27)</f>
        <v>15962.455951387932</v>
      </c>
      <c r="J27" s="51" t="s">
        <v>35</v>
      </c>
    </row>
    <row r="28" spans="1:10">
      <c r="A28" s="50"/>
      <c r="B28" s="58" t="s">
        <v>19</v>
      </c>
      <c r="C28" s="60"/>
      <c r="D28" s="80">
        <f>$C$7*D27</f>
        <v>143662.10356249136</v>
      </c>
      <c r="E28" s="80">
        <f>$C$7*E27</f>
        <v>175587.01546526724</v>
      </c>
      <c r="F28" s="80">
        <f>$C$7*F27</f>
        <v>127699.64761110344</v>
      </c>
      <c r="G28" s="80">
        <f>$C$7*G27</f>
        <v>191549.47141665517</v>
      </c>
      <c r="H28" s="81">
        <f>SUM(D28:G28)</f>
        <v>638498.2380555172</v>
      </c>
      <c r="J28" s="51" t="s">
        <v>26</v>
      </c>
    </row>
    <row r="29" spans="1:10">
      <c r="A29" s="50"/>
      <c r="B29" s="58" t="s">
        <v>46</v>
      </c>
      <c r="C29" s="60"/>
      <c r="D29" s="80">
        <f>$C$8*D27</f>
        <v>105462.78802811766</v>
      </c>
      <c r="E29" s="80">
        <f>$C$8*E27</f>
        <v>128898.96314547714</v>
      </c>
      <c r="F29" s="80">
        <f>$C$8*F27</f>
        <v>93744.700469437928</v>
      </c>
      <c r="G29" s="80">
        <f>$C$8*G27</f>
        <v>140617.05070415689</v>
      </c>
      <c r="H29" s="81">
        <f>SUM(D29:G29)</f>
        <v>468723.50234718958</v>
      </c>
      <c r="J29" s="51" t="s">
        <v>27</v>
      </c>
    </row>
    <row r="30" spans="1:10">
      <c r="A30" s="50"/>
      <c r="B30" s="58" t="s">
        <v>20</v>
      </c>
      <c r="C30" s="60"/>
      <c r="D30" s="80">
        <f>D28-D29</f>
        <v>38199.315534373702</v>
      </c>
      <c r="E30" s="80">
        <f>E28-E29</f>
        <v>46688.052319790091</v>
      </c>
      <c r="F30" s="80">
        <f>F28-F29</f>
        <v>33954.947141665514</v>
      </c>
      <c r="G30" s="80">
        <f>G28-G29</f>
        <v>50932.420712498279</v>
      </c>
      <c r="H30" s="81">
        <f>SUM(D30:G30)</f>
        <v>169774.73570832759</v>
      </c>
      <c r="J30" s="51" t="s">
        <v>29</v>
      </c>
    </row>
    <row r="31" spans="1:10">
      <c r="A31" s="50"/>
      <c r="B31" s="58"/>
      <c r="C31" s="60"/>
      <c r="D31" s="80"/>
      <c r="E31" s="80"/>
      <c r="F31" s="80"/>
      <c r="G31" s="80"/>
      <c r="H31" s="81"/>
    </row>
    <row r="32" spans="1:10">
      <c r="A32" s="50"/>
      <c r="B32" s="58" t="s">
        <v>21</v>
      </c>
      <c r="C32" s="60"/>
      <c r="D32" s="80">
        <f>D14</f>
        <v>8000</v>
      </c>
      <c r="E32" s="80">
        <f>E14</f>
        <v>8000</v>
      </c>
      <c r="F32" s="80">
        <f>F14</f>
        <v>9000</v>
      </c>
      <c r="G32" s="80">
        <f>G14</f>
        <v>9000</v>
      </c>
      <c r="H32" s="81">
        <f>SUM(D32:G32)</f>
        <v>34000</v>
      </c>
      <c r="J32" s="51" t="s">
        <v>28</v>
      </c>
    </row>
    <row r="33" spans="1:10">
      <c r="A33" s="50"/>
      <c r="B33" s="58" t="s">
        <v>22</v>
      </c>
      <c r="C33" s="60"/>
      <c r="D33" s="80">
        <f>D18</f>
        <v>10000</v>
      </c>
      <c r="E33" s="80">
        <f>E18</f>
        <v>10000</v>
      </c>
      <c r="F33" s="80">
        <f>F18</f>
        <v>10000</v>
      </c>
      <c r="G33" s="80">
        <f>G18</f>
        <v>10000</v>
      </c>
      <c r="H33" s="81">
        <f>SUM(D33:G33)</f>
        <v>40000</v>
      </c>
      <c r="J33" s="51" t="s">
        <v>30</v>
      </c>
    </row>
    <row r="34" spans="1:10">
      <c r="A34" s="50"/>
      <c r="B34" s="58" t="s">
        <v>23</v>
      </c>
      <c r="C34" s="60"/>
      <c r="D34" s="80">
        <f>$C$10*D28</f>
        <v>21549.315534373705</v>
      </c>
      <c r="E34" s="80">
        <f>$C$10*E28</f>
        <v>26338.052319790084</v>
      </c>
      <c r="F34" s="80">
        <f>$C$10*F28</f>
        <v>19154.947141665514</v>
      </c>
      <c r="G34" s="80">
        <f>$C$10*G28</f>
        <v>28732.420712498275</v>
      </c>
      <c r="H34" s="81">
        <f>SUM(D34:G34)</f>
        <v>95774.735708327586</v>
      </c>
      <c r="J34" s="51" t="s">
        <v>31</v>
      </c>
    </row>
    <row r="35" spans="1:10">
      <c r="A35" s="50"/>
      <c r="B35" s="58" t="s">
        <v>32</v>
      </c>
      <c r="C35" s="60"/>
      <c r="D35" s="80">
        <f>SUM(D32:D34)</f>
        <v>39549.315534373702</v>
      </c>
      <c r="E35" s="80">
        <f>SUM(E32:E34)</f>
        <v>44338.052319790084</v>
      </c>
      <c r="F35" s="80">
        <f>SUM(F32:F34)</f>
        <v>38154.947141665514</v>
      </c>
      <c r="G35" s="80">
        <f>SUM(G32:G34)</f>
        <v>47732.420712498279</v>
      </c>
      <c r="H35" s="81">
        <f>SUM(D35:G35)</f>
        <v>169774.73570832756</v>
      </c>
      <c r="J35" s="51" t="s">
        <v>33</v>
      </c>
    </row>
    <row r="36" spans="1:10">
      <c r="A36" s="50"/>
      <c r="B36" s="58"/>
      <c r="C36" s="60"/>
      <c r="D36" s="80"/>
      <c r="E36" s="80"/>
      <c r="F36" s="80"/>
      <c r="G36" s="80"/>
      <c r="H36" s="81"/>
    </row>
    <row r="37" spans="1:10">
      <c r="A37" s="50"/>
      <c r="B37" s="58" t="s">
        <v>16</v>
      </c>
      <c r="C37" s="60"/>
      <c r="D37" s="80">
        <f>D30-D35</f>
        <v>-1350</v>
      </c>
      <c r="E37" s="80">
        <f>E30-E35</f>
        <v>2350.0000000000073</v>
      </c>
      <c r="F37" s="80">
        <f>F30-F35</f>
        <v>-4200</v>
      </c>
      <c r="G37" s="80">
        <f>G30-G35</f>
        <v>3200</v>
      </c>
      <c r="H37" s="81">
        <f>SUM(D37:G37)</f>
        <v>7.2759576141834259E-12</v>
      </c>
      <c r="J37" s="51" t="s">
        <v>36</v>
      </c>
    </row>
    <row r="38" spans="1:10">
      <c r="A38" s="50"/>
      <c r="B38" s="63" t="s">
        <v>24</v>
      </c>
      <c r="C38" s="65"/>
      <c r="D38" s="82">
        <f>D37/D28</f>
        <v>-9.3970502068610288E-3</v>
      </c>
      <c r="E38" s="82">
        <f>E37/E28</f>
        <v>1.3383677567347567E-2</v>
      </c>
      <c r="F38" s="82">
        <f>F37/F28</f>
        <v>-3.2889675724013599E-2</v>
      </c>
      <c r="G38" s="82">
        <f>G37/G28</f>
        <v>1.6705867034419605E-2</v>
      </c>
      <c r="H38" s="83">
        <f>H37/H28</f>
        <v>1.1395423167245739E-17</v>
      </c>
      <c r="J38" s="51" t="s">
        <v>34</v>
      </c>
    </row>
    <row r="65534" spans="255:255">
      <c r="IU65534" s="51">
        <v>0</v>
      </c>
    </row>
  </sheetData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6.1</vt:lpstr>
      <vt:lpstr>6.4</vt:lpstr>
      <vt:lpstr>6.5</vt:lpstr>
      <vt:lpstr>6.8</vt:lpstr>
      <vt:lpstr>6.9</vt:lpstr>
      <vt:lpstr>6.10</vt:lpstr>
      <vt:lpstr>6.11</vt:lpstr>
      <vt:lpstr>6.12</vt:lpstr>
      <vt:lpstr>6.14</vt:lpstr>
      <vt:lpstr>6.15</vt:lpstr>
      <vt:lpstr>'6.1'!Print_Area</vt:lpstr>
      <vt:lpstr>'6.14'!Print_Area</vt:lpstr>
      <vt:lpstr>'6.15'!Print_Area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Baker</dc:creator>
  <cp:lastModifiedBy>ken.baker</cp:lastModifiedBy>
  <cp:lastPrinted>1997-09-22T21:31:57Z</cp:lastPrinted>
  <dcterms:created xsi:type="dcterms:W3CDTF">1997-09-22T20:14:02Z</dcterms:created>
  <dcterms:modified xsi:type="dcterms:W3CDTF">2010-05-07T14:33:46Z</dcterms:modified>
</cp:coreProperties>
</file>